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69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0114864s\Desktop\"/>
    </mc:Choice>
  </mc:AlternateContent>
  <bookViews>
    <workbookView xWindow="120" yWindow="345" windowWidth="15195" windowHeight="6345" tabRatio="468"/>
  </bookViews>
  <sheets>
    <sheet name="Template" sheetId="6" r:id="rId1"/>
    <sheet name="Budget Types" sheetId="7" state="hidden" r:id="rId2"/>
    <sheet name="Budget Upload" sheetId="8" state="hidden" r:id="rId3"/>
    <sheet name="Periods" sheetId="9" state="hidden" r:id="rId4"/>
  </sheets>
  <calcPr calcId="171027"/>
</workbook>
</file>

<file path=xl/calcChain.xml><?xml version="1.0" encoding="utf-8"?>
<calcChain xmlns="http://schemas.openxmlformats.org/spreadsheetml/2006/main">
  <c r="H1" i="9" l="1"/>
  <c r="I11" i="6" s="1"/>
  <c r="C3" i="9"/>
  <c r="C4" i="9"/>
  <c r="C5" i="9"/>
  <c r="C6" i="9"/>
  <c r="C7" i="9"/>
  <c r="C8" i="9"/>
  <c r="C9" i="9"/>
  <c r="C10" i="9"/>
  <c r="C11" i="9"/>
  <c r="C12" i="9"/>
  <c r="C13" i="9"/>
  <c r="C14" i="9"/>
  <c r="C15" i="9"/>
  <c r="C16" i="9"/>
  <c r="C17" i="9"/>
  <c r="C18" i="9"/>
  <c r="C19" i="9"/>
  <c r="C20" i="9"/>
  <c r="C21" i="9"/>
  <c r="C22" i="9"/>
  <c r="C23" i="9"/>
  <c r="C24" i="9"/>
  <c r="C25" i="9"/>
  <c r="C26" i="9"/>
  <c r="C27" i="9"/>
  <c r="C28" i="9"/>
  <c r="C29" i="9"/>
  <c r="C30" i="9"/>
  <c r="C31" i="9"/>
  <c r="C32" i="9"/>
  <c r="C33" i="9"/>
  <c r="C34" i="9"/>
  <c r="C35" i="9"/>
  <c r="C36" i="9"/>
  <c r="C37" i="9"/>
  <c r="C38" i="9"/>
  <c r="C39" i="9"/>
  <c r="C40" i="9"/>
  <c r="C41" i="9"/>
  <c r="C42" i="9"/>
  <c r="C43" i="9"/>
  <c r="C44" i="9"/>
  <c r="C45" i="9"/>
  <c r="C46" i="9"/>
  <c r="C47" i="9"/>
  <c r="C48" i="9"/>
  <c r="C49" i="9"/>
  <c r="C50" i="9"/>
  <c r="C51" i="9"/>
  <c r="C52" i="9"/>
  <c r="C53" i="9"/>
  <c r="C54" i="9"/>
  <c r="C55" i="9"/>
  <c r="C56" i="9"/>
  <c r="C57" i="9"/>
  <c r="C58" i="9"/>
  <c r="C59" i="9"/>
  <c r="C60" i="9"/>
  <c r="C61" i="9"/>
  <c r="C62" i="9"/>
  <c r="C63" i="9"/>
  <c r="C64" i="9"/>
  <c r="C2" i="9"/>
  <c r="R20" i="8" l="1"/>
  <c r="I20" i="8" s="1"/>
  <c r="R18" i="8"/>
  <c r="R19" i="8" s="1"/>
  <c r="I19" i="8" s="1"/>
  <c r="R16" i="8"/>
  <c r="R17" i="8" s="1"/>
  <c r="I17" i="8" s="1"/>
  <c r="R14" i="8"/>
  <c r="R15" i="8" s="1"/>
  <c r="I15" i="8" s="1"/>
  <c r="R12" i="8"/>
  <c r="R13" i="8" s="1"/>
  <c r="I13" i="8" s="1"/>
  <c r="R10" i="8"/>
  <c r="R11" i="8" s="1"/>
  <c r="I11" i="8" s="1"/>
  <c r="R8" i="8"/>
  <c r="R9" i="8" s="1"/>
  <c r="I9" i="8" s="1"/>
  <c r="R6" i="8"/>
  <c r="R7" i="8" s="1"/>
  <c r="I7" i="8" s="1"/>
  <c r="R21" i="8"/>
  <c r="I21" i="8" s="1"/>
  <c r="R4" i="8"/>
  <c r="R5" i="8" s="1"/>
  <c r="I5" i="8" s="1"/>
  <c r="R2" i="8"/>
  <c r="R3" i="8" s="1"/>
  <c r="I3" i="8" s="1"/>
  <c r="H3" i="8"/>
  <c r="H4" i="8"/>
  <c r="H5" i="8"/>
  <c r="H6" i="8"/>
  <c r="H7" i="8"/>
  <c r="H8" i="8"/>
  <c r="H9" i="8"/>
  <c r="H10" i="8"/>
  <c r="H11" i="8"/>
  <c r="H12" i="8"/>
  <c r="H13" i="8"/>
  <c r="H14" i="8"/>
  <c r="H15" i="8"/>
  <c r="H16" i="8"/>
  <c r="H17" i="8"/>
  <c r="H18" i="8"/>
  <c r="H19" i="8"/>
  <c r="H20" i="8"/>
  <c r="H21" i="8"/>
  <c r="H2" i="8"/>
  <c r="Q20" i="8"/>
  <c r="Q21" i="8" s="1"/>
  <c r="Q18" i="8"/>
  <c r="Q19" i="8" s="1"/>
  <c r="Q16" i="8"/>
  <c r="Q17" i="8" s="1"/>
  <c r="Q14" i="8"/>
  <c r="Q15" i="8" s="1"/>
  <c r="Q12" i="8"/>
  <c r="Q13" i="8" s="1"/>
  <c r="Q10" i="8"/>
  <c r="Q11" i="8" s="1"/>
  <c r="Q8" i="8"/>
  <c r="Q9" i="8" s="1"/>
  <c r="Q6" i="8"/>
  <c r="Q7" i="8" s="1"/>
  <c r="Q4" i="8"/>
  <c r="Q5" i="8" s="1"/>
  <c r="O21" i="8"/>
  <c r="B21" i="8" s="1"/>
  <c r="O20" i="8"/>
  <c r="B20" i="8" s="1"/>
  <c r="O19" i="8"/>
  <c r="B19" i="8" s="1"/>
  <c r="O18" i="8"/>
  <c r="B18" i="8" s="1"/>
  <c r="O17" i="8"/>
  <c r="B17" i="8" s="1"/>
  <c r="O16" i="8"/>
  <c r="B16" i="8" s="1"/>
  <c r="O15" i="8"/>
  <c r="B15" i="8" s="1"/>
  <c r="O14" i="8"/>
  <c r="B14" i="8" s="1"/>
  <c r="O13" i="8"/>
  <c r="B13" i="8" s="1"/>
  <c r="O12" i="8"/>
  <c r="B12" i="8" s="1"/>
  <c r="O11" i="8"/>
  <c r="B11" i="8" s="1"/>
  <c r="O10" i="8"/>
  <c r="B10" i="8" s="1"/>
  <c r="O9" i="8"/>
  <c r="B9" i="8" s="1"/>
  <c r="O8" i="8"/>
  <c r="B8" i="8" s="1"/>
  <c r="O7" i="8"/>
  <c r="B7" i="8" s="1"/>
  <c r="O6" i="8"/>
  <c r="B6" i="8" s="1"/>
  <c r="O5" i="8"/>
  <c r="B5" i="8" s="1"/>
  <c r="O4" i="8"/>
  <c r="B4" i="8" s="1"/>
  <c r="M20" i="8"/>
  <c r="M18" i="8"/>
  <c r="M16" i="8"/>
  <c r="M14" i="8"/>
  <c r="M12" i="8"/>
  <c r="M10" i="8"/>
  <c r="M8" i="8"/>
  <c r="M6" i="8"/>
  <c r="M4" i="8"/>
  <c r="Q2" i="8"/>
  <c r="Q3" i="8" s="1"/>
  <c r="O3" i="8"/>
  <c r="B3" i="8" s="1"/>
  <c r="O2" i="8"/>
  <c r="B2" i="8" s="1"/>
  <c r="M2" i="8"/>
  <c r="I10" i="8" l="1"/>
  <c r="I18" i="8"/>
  <c r="I6" i="8"/>
  <c r="I14" i="8"/>
  <c r="I16" i="8"/>
  <c r="I12" i="8"/>
  <c r="I8" i="8"/>
  <c r="I4" i="8"/>
  <c r="I2" i="8"/>
  <c r="G9" i="8"/>
  <c r="G17" i="8"/>
  <c r="G15" i="8"/>
  <c r="G14" i="8"/>
  <c r="G6" i="8"/>
  <c r="G7" i="8"/>
  <c r="G19" i="8"/>
  <c r="G11" i="8"/>
  <c r="G18" i="8"/>
  <c r="G10" i="8"/>
  <c r="G21" i="8"/>
  <c r="G13" i="8"/>
  <c r="G5" i="8"/>
  <c r="G20" i="8"/>
  <c r="G16" i="8"/>
  <c r="G12" i="8"/>
  <c r="G8" i="8"/>
  <c r="G4" i="8"/>
  <c r="G3" i="8"/>
  <c r="G2" i="8"/>
  <c r="F3" i="7"/>
  <c r="F4" i="7"/>
  <c r="F5" i="7"/>
  <c r="F6" i="7"/>
  <c r="F7" i="7"/>
  <c r="F8" i="7"/>
  <c r="F9" i="7"/>
  <c r="F10" i="7"/>
  <c r="F11" i="7"/>
  <c r="F12" i="7"/>
  <c r="F13" i="7"/>
  <c r="F14" i="7"/>
  <c r="F15" i="7"/>
  <c r="F16" i="7"/>
  <c r="F17" i="7"/>
  <c r="F2" i="7"/>
  <c r="N16" i="8" l="1"/>
  <c r="A16" i="8" s="1"/>
  <c r="N17" i="8"/>
  <c r="A17" i="8" s="1"/>
  <c r="N20" i="8"/>
  <c r="A20" i="8" s="1"/>
  <c r="P20" i="8"/>
  <c r="C20" i="8" s="1"/>
  <c r="P18" i="8"/>
  <c r="C18" i="8" s="1"/>
  <c r="P21" i="8"/>
  <c r="C21" i="8" s="1"/>
  <c r="P19" i="8"/>
  <c r="C19" i="8" s="1"/>
  <c r="N21" i="8"/>
  <c r="A21" i="8" s="1"/>
  <c r="N18" i="8"/>
  <c r="A18" i="8" s="1"/>
  <c r="N19" i="8"/>
  <c r="A19" i="8" s="1"/>
  <c r="P16" i="8"/>
  <c r="C16" i="8" s="1"/>
  <c r="P17" i="8"/>
  <c r="C17" i="8" s="1"/>
  <c r="P15" i="8"/>
  <c r="C15" i="8" s="1"/>
  <c r="P14" i="8"/>
  <c r="C14" i="8" s="1"/>
  <c r="N15" i="8"/>
  <c r="A15" i="8" s="1"/>
  <c r="N14" i="8"/>
  <c r="A14" i="8" s="1"/>
  <c r="N12" i="8"/>
  <c r="A12" i="8" s="1"/>
  <c r="N13" i="8"/>
  <c r="A13" i="8" s="1"/>
  <c r="P11" i="8"/>
  <c r="C11" i="8" s="1"/>
  <c r="P13" i="8"/>
  <c r="C13" i="8" s="1"/>
  <c r="P12" i="8"/>
  <c r="C12" i="8" s="1"/>
  <c r="P10" i="8"/>
  <c r="C10" i="8" s="1"/>
  <c r="N11" i="8"/>
  <c r="A11" i="8" s="1"/>
  <c r="N10" i="8"/>
  <c r="A10" i="8" s="1"/>
  <c r="P9" i="8"/>
  <c r="C9" i="8" s="1"/>
  <c r="P8" i="8"/>
  <c r="C8" i="8" s="1"/>
  <c r="N9" i="8"/>
  <c r="A9" i="8" s="1"/>
  <c r="N8" i="8"/>
  <c r="A8" i="8" s="1"/>
  <c r="P6" i="8"/>
  <c r="C6" i="8" s="1"/>
  <c r="P5" i="8"/>
  <c r="C5" i="8" s="1"/>
  <c r="N7" i="8"/>
  <c r="A7" i="8" s="1"/>
  <c r="N6" i="8"/>
  <c r="A6" i="8" s="1"/>
  <c r="P4" i="8"/>
  <c r="C4" i="8" s="1"/>
  <c r="N5" i="8"/>
  <c r="A5" i="8" s="1"/>
  <c r="P7" i="8"/>
  <c r="C7" i="8" s="1"/>
  <c r="N4" i="8"/>
  <c r="A4" i="8" s="1"/>
  <c r="N3" i="8"/>
  <c r="A3" i="8" s="1"/>
  <c r="P3" i="8"/>
  <c r="C3" i="8" s="1"/>
  <c r="P2" i="8"/>
  <c r="C2" i="8" s="1"/>
  <c r="N2" i="8"/>
  <c r="A2" i="8" s="1"/>
</calcChain>
</file>

<file path=xl/sharedStrings.xml><?xml version="1.0" encoding="utf-8"?>
<sst xmlns="http://schemas.openxmlformats.org/spreadsheetml/2006/main" count="132" uniqueCount="63">
  <si>
    <t>From</t>
  </si>
  <si>
    <t>To</t>
  </si>
  <si>
    <t>Account</t>
  </si>
  <si>
    <t>Amount</t>
  </si>
  <si>
    <t>Subacc</t>
  </si>
  <si>
    <t>Budacc</t>
  </si>
  <si>
    <t>Grade</t>
  </si>
  <si>
    <t>Postseq</t>
  </si>
  <si>
    <t>Empno</t>
  </si>
  <si>
    <t>Text</t>
  </si>
  <si>
    <t>Per</t>
  </si>
  <si>
    <t>Budget (BB)</t>
  </si>
  <si>
    <t>D300</t>
  </si>
  <si>
    <t>Non Pay</t>
  </si>
  <si>
    <t>PTA</t>
  </si>
  <si>
    <t>Part-Time Assistance</t>
  </si>
  <si>
    <t>Non Pay Budgets</t>
  </si>
  <si>
    <t>PTA Budget Allocation</t>
  </si>
  <si>
    <t>Recurrent Budget Allocation</t>
  </si>
  <si>
    <t>Cursai Breise Budget Allocation</t>
  </si>
  <si>
    <t>PTA Transfers from Pay</t>
  </si>
  <si>
    <t>Non Exchequer Budget Allocation</t>
  </si>
  <si>
    <t>Transfers to/from another D Account</t>
  </si>
  <si>
    <t>Misc Income Non Pay Budget</t>
  </si>
  <si>
    <t>PTA Transfers from NP</t>
  </si>
  <si>
    <t>Transfers to/from PTA</t>
  </si>
  <si>
    <t>Transfers to/from R Account</t>
  </si>
  <si>
    <t>Please use this Template for Requesting Budget Transfers between D Accounts</t>
  </si>
  <si>
    <t>Please ensure the relevant Budget Holder is copied on any requests sent to Management Accounts</t>
  </si>
  <si>
    <t>Budget Desc</t>
  </si>
  <si>
    <t>Budget Code</t>
  </si>
  <si>
    <t>D204</t>
  </si>
  <si>
    <t>Scholarships</t>
  </si>
  <si>
    <t>D203</t>
  </si>
  <si>
    <t>Exam Pay</t>
  </si>
  <si>
    <t>D202</t>
  </si>
  <si>
    <t>Text Description</t>
  </si>
  <si>
    <t>Outgoing Account</t>
  </si>
  <si>
    <t>Incoming Account</t>
  </si>
  <si>
    <t>Tfr Out</t>
  </si>
  <si>
    <t>Tfr In</t>
  </si>
  <si>
    <t>Concat</t>
  </si>
  <si>
    <t>Outgoing Bud</t>
  </si>
  <si>
    <t>Incoming Bud</t>
  </si>
  <si>
    <t>If you have multiple requests, you can add them all below and submit together</t>
  </si>
  <si>
    <t>Date</t>
  </si>
  <si>
    <t>Requested by:</t>
  </si>
  <si>
    <t>D3500</t>
  </si>
  <si>
    <t>Period:</t>
  </si>
  <si>
    <t>We would ask that this template be submitted once a month to Management Accounts</t>
  </si>
  <si>
    <t>Period</t>
  </si>
  <si>
    <t>Month</t>
  </si>
  <si>
    <t>Year</t>
  </si>
  <si>
    <t>Month_Year</t>
  </si>
  <si>
    <t>Example</t>
  </si>
  <si>
    <t>D0020</t>
  </si>
  <si>
    <t>To Pay for ………………..</t>
  </si>
  <si>
    <t>Insert D Account</t>
  </si>
  <si>
    <t>Select from Drop Down List</t>
  </si>
  <si>
    <t>Insert Amount</t>
  </si>
  <si>
    <t>Type Description</t>
  </si>
  <si>
    <t>Date:</t>
  </si>
  <si>
    <t>Budget Transfer Template - To be Used for Transfers Between D Accounts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</si>
</sst>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[Red]\-#,##0.00\ 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0"/>
      <color theme="4" tint="-0.249977111117893"/>
      <name val="Calibri"/>
      <family val="2"/>
      <scheme val="minor"/>
    </font>
    <font>
      <i/>
      <sz val="10"/>
      <color theme="4" tint="-0.249977111117893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3" tint="0.39997558519241921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164" fontId="0" fillId="0" borderId="0" xfId="0" applyNumberFormat="1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0" fillId="3" borderId="7" xfId="0" applyFont="1" applyFill="1" applyBorder="1"/>
    <xf numFmtId="0" fontId="0" fillId="4" borderId="7" xfId="0" applyFont="1" applyFill="1" applyBorder="1"/>
    <xf numFmtId="0" fontId="0" fillId="4" borderId="8" xfId="0" applyFont="1" applyFill="1" applyBorder="1"/>
    <xf numFmtId="0" fontId="0" fillId="4" borderId="0" xfId="0" applyFont="1" applyFill="1" applyBorder="1"/>
    <xf numFmtId="0" fontId="0" fillId="0" borderId="9" xfId="0" applyBorder="1"/>
    <xf numFmtId="14" fontId="0" fillId="2" borderId="10" xfId="0" applyNumberFormat="1" applyFill="1" applyBorder="1"/>
    <xf numFmtId="14" fontId="0" fillId="0" borderId="0" xfId="0" applyNumberFormat="1"/>
    <xf numFmtId="0" fontId="0" fillId="0" borderId="10" xfId="0" applyFill="1" applyBorder="1"/>
    <xf numFmtId="0" fontId="1" fillId="2" borderId="11" xfId="0" applyFont="1" applyFill="1" applyBorder="1" applyAlignment="1">
      <alignment horizontal="center" wrapText="1"/>
    </xf>
    <xf numFmtId="0" fontId="1" fillId="2" borderId="12" xfId="0" applyFont="1" applyFill="1" applyBorder="1" applyAlignment="1">
      <alignment horizontal="center" wrapText="1"/>
    </xf>
    <xf numFmtId="0" fontId="0" fillId="2" borderId="1" xfId="0" applyFill="1" applyBorder="1"/>
    <xf numFmtId="0" fontId="0" fillId="2" borderId="2" xfId="0" applyFill="1" applyBorder="1"/>
    <xf numFmtId="0" fontId="0" fillId="2" borderId="13" xfId="0" applyFill="1" applyBorder="1"/>
    <xf numFmtId="0" fontId="0" fillId="2" borderId="14" xfId="0" applyFill="1" applyBorder="1"/>
    <xf numFmtId="0" fontId="0" fillId="2" borderId="3" xfId="0" applyFill="1" applyBorder="1"/>
    <xf numFmtId="0" fontId="0" fillId="2" borderId="4" xfId="0" applyFill="1" applyBorder="1"/>
    <xf numFmtId="164" fontId="0" fillId="2" borderId="5" xfId="0" applyNumberFormat="1" applyFill="1" applyBorder="1"/>
    <xf numFmtId="164" fontId="0" fillId="2" borderId="15" xfId="0" applyNumberFormat="1" applyFill="1" applyBorder="1"/>
    <xf numFmtId="164" fontId="0" fillId="2" borderId="6" xfId="0" applyNumberFormat="1" applyFill="1" applyBorder="1"/>
    <xf numFmtId="0" fontId="0" fillId="2" borderId="5" xfId="0" applyFill="1" applyBorder="1"/>
    <xf numFmtId="0" fontId="0" fillId="2" borderId="15" xfId="0" applyFill="1" applyBorder="1"/>
    <xf numFmtId="0" fontId="0" fillId="2" borderId="6" xfId="0" applyFill="1" applyBorder="1"/>
    <xf numFmtId="0" fontId="2" fillId="0" borderId="0" xfId="0" applyFont="1" applyBorder="1" applyAlignment="1">
      <alignment horizontal="center"/>
    </xf>
    <xf numFmtId="0" fontId="1" fillId="2" borderId="10" xfId="0" applyFont="1" applyFill="1" applyBorder="1" applyAlignment="1">
      <alignment horizontal="center" wrapText="1"/>
    </xf>
    <xf numFmtId="0" fontId="0" fillId="0" borderId="2" xfId="0" applyBorder="1"/>
    <xf numFmtId="0" fontId="0" fillId="0" borderId="13" xfId="0" applyBorder="1"/>
    <xf numFmtId="0" fontId="0" fillId="0" borderId="0" xfId="0" applyBorder="1"/>
    <xf numFmtId="0" fontId="0" fillId="0" borderId="14" xfId="0" applyBorder="1"/>
    <xf numFmtId="0" fontId="1" fillId="0" borderId="13" xfId="0" applyFont="1" applyBorder="1"/>
    <xf numFmtId="0" fontId="1" fillId="0" borderId="13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3" fillId="0" borderId="0" xfId="0" applyFont="1" applyBorder="1"/>
    <xf numFmtId="0" fontId="0" fillId="0" borderId="3" xfId="0" applyBorder="1"/>
    <xf numFmtId="0" fontId="0" fillId="0" borderId="17" xfId="0" applyBorder="1"/>
    <xf numFmtId="0" fontId="0" fillId="0" borderId="4" xfId="0" applyBorder="1"/>
    <xf numFmtId="0" fontId="0" fillId="5" borderId="0" xfId="0" applyFill="1" applyBorder="1"/>
    <xf numFmtId="0" fontId="4" fillId="5" borderId="1" xfId="0" applyFont="1" applyFill="1" applyBorder="1" applyAlignment="1">
      <alignment horizontal="center"/>
    </xf>
    <xf numFmtId="0" fontId="4" fillId="5" borderId="16" xfId="0" applyFont="1" applyFill="1" applyBorder="1" applyAlignment="1">
      <alignment horizontal="center"/>
    </xf>
    <xf numFmtId="0" fontId="5" fillId="5" borderId="13" xfId="0" applyFont="1" applyFill="1" applyBorder="1"/>
    <xf numFmtId="0" fontId="6" fillId="5" borderId="13" xfId="0" applyFont="1" applyFill="1" applyBorder="1"/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0" xfId="0" applyFont="1" applyBorder="1"/>
  </cellXfs>
  <cellStyles count="1">
    <cellStyle name="Normal" xfId="0" builtinId="0"/>
  </cellStyles>
  <dxfs count="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4" tint="0.59999389629810485"/>
          <bgColor theme="4" tint="0.59999389629810485"/>
        </patternFill>
      </fill>
      <border diagonalUp="0" diagonalDown="0">
        <left/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4" tint="0.59999389629810485"/>
          <bgColor theme="4" tint="0.59999389629810485"/>
        </patternFill>
      </fill>
      <border diagonalUp="0" diagonalDown="0">
        <left/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1" name="Table1" displayName="Table1" ref="A1:B5" totalsRowShown="0" headerRowDxfId="3">
  <autoFilter ref="A1:B5"/>
  <tableColumns count="2">
    <tableColumn id="1" name="Budget Desc"/>
    <tableColumn id="2" name="Budget Code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D1:J17" totalsRowShown="0">
  <autoFilter ref="D1:J17"/>
  <tableColumns count="7">
    <tableColumn id="1" name="Tfr Out" dataDxfId="2"/>
    <tableColumn id="2" name="Tfr In" dataDxfId="1"/>
    <tableColumn id="3" name="Concat" dataDxfId="0">
      <calculatedColumnFormula>D2&amp;E2</calculatedColumnFormula>
    </tableColumn>
    <tableColumn id="4" name="Outgoing Account"/>
    <tableColumn id="5" name="Outgoing Bud"/>
    <tableColumn id="6" name="Incoming Account"/>
    <tableColumn id="7" name="Incoming Bud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2"/>
  <sheetViews>
    <sheetView tabSelected="1" zoomScale="90" zoomScaleNormal="90" workbookViewId="0">
      <selection activeCell="A11" sqref="A11"/>
    </sheetView>
  </sheetViews>
  <sheetFormatPr defaultRowHeight="15" x14ac:dyDescent="0.25"/>
  <cols>
    <col min="1" max="1" width="14.140625" customWidth="1"/>
    <col min="2" max="2" width="11.85546875" customWidth="1"/>
    <col min="3" max="3" width="17" customWidth="1"/>
    <col min="5" max="5" width="11.7109375" customWidth="1"/>
    <col min="6" max="6" width="16.5703125" customWidth="1"/>
    <col min="8" max="8" width="12.7109375" customWidth="1"/>
    <col min="10" max="10" width="37.85546875" customWidth="1"/>
    <col min="11" max="11" width="3.5703125" customWidth="1"/>
    <col min="14" max="14" width="13" customWidth="1"/>
  </cols>
  <sheetData>
    <row r="1" spans="1:11" ht="26.25" x14ac:dyDescent="0.4">
      <c r="A1" s="42" t="s">
        <v>62</v>
      </c>
      <c r="B1" s="43"/>
      <c r="C1" s="43"/>
      <c r="D1" s="43"/>
      <c r="E1" s="43"/>
      <c r="F1" s="43"/>
      <c r="G1" s="43"/>
      <c r="H1" s="43"/>
      <c r="I1" s="43"/>
      <c r="J1" s="43"/>
      <c r="K1" s="30"/>
    </row>
    <row r="2" spans="1:11" x14ac:dyDescent="0.25">
      <c r="A2" s="31"/>
      <c r="B2" s="32"/>
      <c r="C2" s="32"/>
      <c r="D2" s="32"/>
      <c r="E2" s="32"/>
      <c r="F2" s="32"/>
      <c r="G2" s="32"/>
      <c r="H2" s="32"/>
      <c r="I2" s="32"/>
      <c r="J2" s="32"/>
      <c r="K2" s="33"/>
    </row>
    <row r="3" spans="1:11" ht="15.75" x14ac:dyDescent="0.25">
      <c r="A3" s="44" t="s">
        <v>27</v>
      </c>
      <c r="B3" s="41"/>
      <c r="C3" s="41"/>
      <c r="D3" s="41"/>
      <c r="E3" s="41"/>
      <c r="F3" s="41"/>
      <c r="G3" s="41"/>
      <c r="H3" s="41"/>
      <c r="I3" s="41"/>
      <c r="J3" s="41"/>
      <c r="K3" s="33"/>
    </row>
    <row r="4" spans="1:11" ht="11.25" customHeight="1" x14ac:dyDescent="0.25">
      <c r="A4" s="45"/>
      <c r="B4" s="41"/>
      <c r="C4" s="41"/>
      <c r="D4" s="41"/>
      <c r="E4" s="41"/>
      <c r="F4" s="41"/>
      <c r="G4" s="41"/>
      <c r="H4" s="41"/>
      <c r="I4" s="41"/>
      <c r="J4" s="41"/>
      <c r="K4" s="33"/>
    </row>
    <row r="5" spans="1:11" ht="15.75" x14ac:dyDescent="0.25">
      <c r="A5" s="44" t="s">
        <v>49</v>
      </c>
      <c r="B5" s="41"/>
      <c r="C5" s="41"/>
      <c r="D5" s="41"/>
      <c r="E5" s="41"/>
      <c r="F5" s="41"/>
      <c r="G5" s="41"/>
      <c r="H5" s="41"/>
      <c r="I5" s="41"/>
      <c r="J5" s="41"/>
      <c r="K5" s="33"/>
    </row>
    <row r="6" spans="1:11" ht="11.25" customHeight="1" x14ac:dyDescent="0.25">
      <c r="A6" s="44"/>
      <c r="B6" s="41"/>
      <c r="C6" s="41"/>
      <c r="D6" s="41"/>
      <c r="E6" s="41"/>
      <c r="F6" s="41"/>
      <c r="G6" s="41"/>
      <c r="H6" s="41"/>
      <c r="I6" s="41"/>
      <c r="J6" s="41"/>
      <c r="K6" s="33"/>
    </row>
    <row r="7" spans="1:11" ht="15.75" x14ac:dyDescent="0.25">
      <c r="A7" s="44" t="s">
        <v>44</v>
      </c>
      <c r="B7" s="41"/>
      <c r="C7" s="41"/>
      <c r="D7" s="41"/>
      <c r="E7" s="41"/>
      <c r="F7" s="41"/>
      <c r="G7" s="41"/>
      <c r="H7" s="41"/>
      <c r="I7" s="41"/>
      <c r="J7" s="41"/>
      <c r="K7" s="33"/>
    </row>
    <row r="8" spans="1:11" ht="11.25" customHeight="1" x14ac:dyDescent="0.25">
      <c r="A8" s="45"/>
      <c r="B8" s="41"/>
      <c r="C8" s="41"/>
      <c r="D8" s="41"/>
      <c r="E8" s="41"/>
      <c r="F8" s="41"/>
      <c r="G8" s="41"/>
      <c r="H8" s="41"/>
      <c r="I8" s="41"/>
      <c r="J8" s="41"/>
      <c r="K8" s="33"/>
    </row>
    <row r="9" spans="1:11" ht="15.75" x14ac:dyDescent="0.25">
      <c r="A9" s="44" t="s">
        <v>28</v>
      </c>
      <c r="B9" s="41"/>
      <c r="C9" s="41"/>
      <c r="D9" s="41"/>
      <c r="E9" s="41"/>
      <c r="F9" s="41"/>
      <c r="G9" s="41"/>
      <c r="H9" s="41"/>
      <c r="I9" s="41"/>
      <c r="J9" s="41"/>
      <c r="K9" s="33"/>
    </row>
    <row r="10" spans="1:11" ht="15.75" thickBot="1" x14ac:dyDescent="0.3">
      <c r="A10" s="31"/>
      <c r="B10" s="32"/>
      <c r="C10" s="32"/>
      <c r="D10" s="32"/>
      <c r="E10" s="32"/>
      <c r="F10" s="32"/>
      <c r="G10" s="32"/>
      <c r="H10" s="32"/>
      <c r="I10" s="32"/>
      <c r="J10" s="32"/>
      <c r="K10" s="33"/>
    </row>
    <row r="11" spans="1:11" ht="15.75" thickBot="1" x14ac:dyDescent="0.3">
      <c r="A11" s="34" t="s">
        <v>45</v>
      </c>
      <c r="B11" s="11">
        <v>42657</v>
      </c>
      <c r="C11" s="32"/>
      <c r="D11" s="32"/>
      <c r="E11" s="32"/>
      <c r="F11" s="32"/>
      <c r="G11" s="32"/>
      <c r="H11" s="32" t="s">
        <v>48</v>
      </c>
      <c r="I11" s="13">
        <f>VLOOKUP(Periods!H1,Periods!C1:D64,2,FALSE)</f>
        <v>201601</v>
      </c>
      <c r="K11" s="33"/>
    </row>
    <row r="12" spans="1:11" ht="15.75" thickBot="1" x14ac:dyDescent="0.3">
      <c r="A12" s="31"/>
      <c r="B12" s="32"/>
      <c r="C12" s="32"/>
      <c r="D12" s="32"/>
      <c r="E12" s="32"/>
      <c r="F12" s="32"/>
      <c r="G12" s="32"/>
      <c r="H12" s="32"/>
      <c r="I12" s="32"/>
      <c r="J12" s="32"/>
      <c r="K12" s="33"/>
    </row>
    <row r="13" spans="1:11" ht="15.75" thickBot="1" x14ac:dyDescent="0.3">
      <c r="A13" s="35"/>
      <c r="B13" s="46" t="s">
        <v>0</v>
      </c>
      <c r="C13" s="47"/>
      <c r="D13" s="5"/>
      <c r="E13" s="46" t="s">
        <v>1</v>
      </c>
      <c r="F13" s="47"/>
      <c r="G13" s="5"/>
      <c r="H13" s="48" t="s">
        <v>3</v>
      </c>
      <c r="I13" s="32"/>
      <c r="J13" s="49" t="s">
        <v>36</v>
      </c>
      <c r="K13" s="33"/>
    </row>
    <row r="14" spans="1:11" x14ac:dyDescent="0.25">
      <c r="A14" s="35"/>
      <c r="B14" s="5"/>
      <c r="C14" s="5"/>
      <c r="D14" s="5"/>
      <c r="E14" s="5"/>
      <c r="F14" s="5"/>
      <c r="G14" s="5"/>
      <c r="H14" s="5"/>
      <c r="I14" s="32"/>
      <c r="J14" s="32"/>
      <c r="K14" s="33"/>
    </row>
    <row r="15" spans="1:11" x14ac:dyDescent="0.25">
      <c r="A15" s="36" t="s">
        <v>54</v>
      </c>
      <c r="B15" s="28" t="s">
        <v>55</v>
      </c>
      <c r="C15" s="28" t="s">
        <v>13</v>
      </c>
      <c r="D15" s="28"/>
      <c r="E15" s="28" t="s">
        <v>47</v>
      </c>
      <c r="F15" s="28" t="s">
        <v>14</v>
      </c>
      <c r="G15" s="28"/>
      <c r="H15" s="28">
        <v>1000</v>
      </c>
      <c r="I15" s="37"/>
      <c r="J15" s="37" t="s">
        <v>56</v>
      </c>
      <c r="K15" s="33"/>
    </row>
    <row r="16" spans="1:11" ht="15.75" thickBot="1" x14ac:dyDescent="0.3">
      <c r="A16" s="35"/>
      <c r="B16" s="5"/>
      <c r="C16" s="5"/>
      <c r="D16" s="5"/>
      <c r="E16" s="5"/>
      <c r="F16" s="5"/>
      <c r="G16" s="5"/>
      <c r="H16" s="5"/>
      <c r="I16" s="32"/>
      <c r="J16" s="32"/>
      <c r="K16" s="33"/>
    </row>
    <row r="17" spans="1:11" ht="30.75" thickBot="1" x14ac:dyDescent="0.3">
      <c r="A17" s="35"/>
      <c r="B17" s="14" t="s">
        <v>57</v>
      </c>
      <c r="C17" s="15" t="s">
        <v>58</v>
      </c>
      <c r="D17" s="5"/>
      <c r="E17" s="14" t="s">
        <v>57</v>
      </c>
      <c r="F17" s="15" t="s">
        <v>58</v>
      </c>
      <c r="G17" s="5"/>
      <c r="H17" s="29" t="s">
        <v>59</v>
      </c>
      <c r="I17" s="32"/>
      <c r="J17" s="29" t="s">
        <v>60</v>
      </c>
      <c r="K17" s="33"/>
    </row>
    <row r="18" spans="1:11" x14ac:dyDescent="0.25">
      <c r="A18" s="31">
        <v>1</v>
      </c>
      <c r="B18" s="16"/>
      <c r="C18" s="17"/>
      <c r="D18" s="32"/>
      <c r="E18" s="16"/>
      <c r="F18" s="17"/>
      <c r="G18" s="32"/>
      <c r="H18" s="22"/>
      <c r="I18" s="32"/>
      <c r="J18" s="25"/>
      <c r="K18" s="33"/>
    </row>
    <row r="19" spans="1:11" x14ac:dyDescent="0.25">
      <c r="A19" s="31">
        <v>2</v>
      </c>
      <c r="B19" s="18"/>
      <c r="C19" s="19"/>
      <c r="D19" s="32"/>
      <c r="E19" s="18"/>
      <c r="F19" s="19"/>
      <c r="G19" s="32"/>
      <c r="H19" s="23"/>
      <c r="I19" s="32"/>
      <c r="J19" s="26"/>
      <c r="K19" s="33"/>
    </row>
    <row r="20" spans="1:11" x14ac:dyDescent="0.25">
      <c r="A20" s="31">
        <v>3</v>
      </c>
      <c r="B20" s="18"/>
      <c r="C20" s="19"/>
      <c r="D20" s="32"/>
      <c r="E20" s="18"/>
      <c r="F20" s="19"/>
      <c r="G20" s="32"/>
      <c r="H20" s="23"/>
      <c r="I20" s="32"/>
      <c r="J20" s="26"/>
      <c r="K20" s="33"/>
    </row>
    <row r="21" spans="1:11" x14ac:dyDescent="0.25">
      <c r="A21" s="31">
        <v>4</v>
      </c>
      <c r="B21" s="18"/>
      <c r="C21" s="19"/>
      <c r="D21" s="32"/>
      <c r="E21" s="18"/>
      <c r="F21" s="19"/>
      <c r="G21" s="32"/>
      <c r="H21" s="23"/>
      <c r="I21" s="32"/>
      <c r="J21" s="26"/>
      <c r="K21" s="33"/>
    </row>
    <row r="22" spans="1:11" x14ac:dyDescent="0.25">
      <c r="A22" s="31">
        <v>5</v>
      </c>
      <c r="B22" s="18"/>
      <c r="C22" s="19"/>
      <c r="D22" s="32"/>
      <c r="E22" s="18"/>
      <c r="F22" s="19"/>
      <c r="G22" s="32"/>
      <c r="H22" s="23"/>
      <c r="I22" s="32"/>
      <c r="J22" s="26"/>
      <c r="K22" s="33"/>
    </row>
    <row r="23" spans="1:11" x14ac:dyDescent="0.25">
      <c r="A23" s="31">
        <v>6</v>
      </c>
      <c r="B23" s="18"/>
      <c r="C23" s="19"/>
      <c r="D23" s="32"/>
      <c r="E23" s="18"/>
      <c r="F23" s="19"/>
      <c r="G23" s="32"/>
      <c r="H23" s="23"/>
      <c r="I23" s="32"/>
      <c r="J23" s="26"/>
      <c r="K23" s="33"/>
    </row>
    <row r="24" spans="1:11" x14ac:dyDescent="0.25">
      <c r="A24" s="31">
        <v>7</v>
      </c>
      <c r="B24" s="18"/>
      <c r="C24" s="19"/>
      <c r="D24" s="32"/>
      <c r="E24" s="18"/>
      <c r="F24" s="19"/>
      <c r="G24" s="32"/>
      <c r="H24" s="23"/>
      <c r="I24" s="32"/>
      <c r="J24" s="26"/>
      <c r="K24" s="33"/>
    </row>
    <row r="25" spans="1:11" x14ac:dyDescent="0.25">
      <c r="A25" s="31">
        <v>8</v>
      </c>
      <c r="B25" s="18"/>
      <c r="C25" s="19"/>
      <c r="D25" s="32"/>
      <c r="E25" s="18"/>
      <c r="F25" s="19"/>
      <c r="G25" s="32"/>
      <c r="H25" s="23"/>
      <c r="I25" s="32"/>
      <c r="J25" s="26"/>
      <c r="K25" s="33"/>
    </row>
    <row r="26" spans="1:11" x14ac:dyDescent="0.25">
      <c r="A26" s="31">
        <v>9</v>
      </c>
      <c r="B26" s="18"/>
      <c r="C26" s="19"/>
      <c r="D26" s="32"/>
      <c r="E26" s="18"/>
      <c r="F26" s="19"/>
      <c r="G26" s="32"/>
      <c r="H26" s="23"/>
      <c r="I26" s="32"/>
      <c r="J26" s="26"/>
      <c r="K26" s="33"/>
    </row>
    <row r="27" spans="1:11" ht="15.75" thickBot="1" x14ac:dyDescent="0.3">
      <c r="A27" s="31">
        <v>10</v>
      </c>
      <c r="B27" s="20"/>
      <c r="C27" s="21"/>
      <c r="D27" s="32"/>
      <c r="E27" s="20"/>
      <c r="F27" s="21"/>
      <c r="G27" s="32"/>
      <c r="H27" s="24"/>
      <c r="I27" s="32"/>
      <c r="J27" s="27"/>
      <c r="K27" s="33"/>
    </row>
    <row r="28" spans="1:11" x14ac:dyDescent="0.25">
      <c r="A28" s="31"/>
      <c r="B28" s="32"/>
      <c r="C28" s="32"/>
      <c r="D28" s="32"/>
      <c r="E28" s="32"/>
      <c r="F28" s="32"/>
      <c r="G28" s="32"/>
      <c r="H28" s="32"/>
      <c r="I28" s="32"/>
      <c r="J28" s="32"/>
      <c r="K28" s="33"/>
    </row>
    <row r="29" spans="1:11" x14ac:dyDescent="0.25">
      <c r="A29" s="31"/>
      <c r="B29" s="32"/>
      <c r="C29" s="32"/>
      <c r="D29" s="32"/>
      <c r="E29" s="32"/>
      <c r="F29" s="32"/>
      <c r="G29" s="32"/>
      <c r="H29" s="32"/>
      <c r="I29" s="32"/>
      <c r="J29" s="32"/>
      <c r="K29" s="33"/>
    </row>
    <row r="30" spans="1:11" x14ac:dyDescent="0.25">
      <c r="A30" s="31" t="s">
        <v>46</v>
      </c>
      <c r="B30" s="10"/>
      <c r="C30" s="10"/>
      <c r="D30" s="10"/>
      <c r="E30" s="10"/>
      <c r="F30" s="32"/>
      <c r="G30" s="32"/>
      <c r="H30" s="32"/>
      <c r="I30" s="32" t="s">
        <v>61</v>
      </c>
      <c r="J30" s="10"/>
      <c r="K30" s="33"/>
    </row>
    <row r="31" spans="1:11" x14ac:dyDescent="0.25">
      <c r="A31" s="31"/>
      <c r="B31" s="32"/>
      <c r="C31" s="32"/>
      <c r="D31" s="32"/>
      <c r="E31" s="32"/>
      <c r="F31" s="32"/>
      <c r="G31" s="32"/>
      <c r="H31" s="32"/>
      <c r="I31" s="32"/>
      <c r="J31" s="32"/>
      <c r="K31" s="33"/>
    </row>
    <row r="32" spans="1:11" ht="15.75" thickBot="1" x14ac:dyDescent="0.3">
      <c r="A32" s="38"/>
      <c r="B32" s="39"/>
      <c r="C32" s="39"/>
      <c r="D32" s="39"/>
      <c r="E32" s="39"/>
      <c r="F32" s="39"/>
      <c r="G32" s="39"/>
      <c r="H32" s="39"/>
      <c r="I32" s="39"/>
      <c r="J32" s="39"/>
      <c r="K32" s="40"/>
    </row>
  </sheetData>
  <mergeCells count="3">
    <mergeCell ref="B13:C13"/>
    <mergeCell ref="E13:F13"/>
    <mergeCell ref="A1:J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'Budget Types'!$A$2:$A$5</xm:f>
          </x14:formula1>
          <xm:sqref>C18:C27 F18:F27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workbookViewId="0">
      <selection sqref="A1:J1"/>
    </sheetView>
  </sheetViews>
  <sheetFormatPr defaultRowHeight="15" x14ac:dyDescent="0.25"/>
  <cols>
    <col min="1" max="1" width="16.85546875" customWidth="1"/>
    <col min="2" max="2" width="15.85546875" customWidth="1"/>
    <col min="4" max="4" width="12" bestFit="1" customWidth="1"/>
    <col min="5" max="5" width="15.28515625" customWidth="1"/>
    <col min="6" max="6" width="20.42578125" customWidth="1"/>
    <col min="7" max="8" width="18.85546875" customWidth="1"/>
    <col min="9" max="9" width="19.5703125" customWidth="1"/>
    <col min="10" max="10" width="21.140625" customWidth="1"/>
  </cols>
  <sheetData>
    <row r="1" spans="1:14" x14ac:dyDescent="0.25">
      <c r="A1" s="2" t="s">
        <v>29</v>
      </c>
      <c r="B1" s="2" t="s">
        <v>30</v>
      </c>
      <c r="D1" t="s">
        <v>39</v>
      </c>
      <c r="E1" t="s">
        <v>40</v>
      </c>
      <c r="F1" t="s">
        <v>41</v>
      </c>
      <c r="G1" t="s">
        <v>37</v>
      </c>
      <c r="H1" t="s">
        <v>42</v>
      </c>
      <c r="I1" t="s">
        <v>38</v>
      </c>
      <c r="J1" t="s">
        <v>43</v>
      </c>
      <c r="M1" s="2" t="s">
        <v>16</v>
      </c>
    </row>
    <row r="2" spans="1:14" x14ac:dyDescent="0.25">
      <c r="A2" t="s">
        <v>34</v>
      </c>
      <c r="B2" t="s">
        <v>35</v>
      </c>
      <c r="D2" s="8" t="s">
        <v>13</v>
      </c>
      <c r="E2" s="8" t="s">
        <v>13</v>
      </c>
      <c r="F2" s="9" t="str">
        <f>D2&amp;E2</f>
        <v>Non PayNon Pay</v>
      </c>
      <c r="G2">
        <v>9993</v>
      </c>
      <c r="H2" t="s">
        <v>12</v>
      </c>
      <c r="I2">
        <v>9993</v>
      </c>
      <c r="J2" t="s">
        <v>12</v>
      </c>
    </row>
    <row r="3" spans="1:14" x14ac:dyDescent="0.25">
      <c r="A3" t="s">
        <v>32</v>
      </c>
      <c r="B3" t="s">
        <v>33</v>
      </c>
      <c r="D3" s="8" t="s">
        <v>13</v>
      </c>
      <c r="E3" s="6" t="s">
        <v>14</v>
      </c>
      <c r="F3" s="9" t="str">
        <f t="shared" ref="F3:F17" si="0">D3&amp;E3</f>
        <v>Non PayPTA</v>
      </c>
      <c r="G3">
        <v>9995</v>
      </c>
      <c r="H3" t="s">
        <v>12</v>
      </c>
      <c r="I3">
        <v>2291</v>
      </c>
      <c r="J3" t="s">
        <v>31</v>
      </c>
      <c r="M3" s="4">
        <v>9990</v>
      </c>
      <c r="N3" t="s">
        <v>18</v>
      </c>
    </row>
    <row r="4" spans="1:14" x14ac:dyDescent="0.25">
      <c r="A4" t="s">
        <v>14</v>
      </c>
      <c r="B4" t="s">
        <v>31</v>
      </c>
      <c r="D4" s="8" t="s">
        <v>13</v>
      </c>
      <c r="E4" s="7" t="s">
        <v>32</v>
      </c>
      <c r="F4" s="9" t="str">
        <f t="shared" si="0"/>
        <v>Non PayScholarships</v>
      </c>
      <c r="G4">
        <v>9993</v>
      </c>
      <c r="H4" t="s">
        <v>12</v>
      </c>
      <c r="I4">
        <v>3199</v>
      </c>
      <c r="J4" t="s">
        <v>33</v>
      </c>
      <c r="M4" s="4">
        <v>9991</v>
      </c>
      <c r="N4" t="s">
        <v>19</v>
      </c>
    </row>
    <row r="5" spans="1:14" x14ac:dyDescent="0.25">
      <c r="A5" t="s">
        <v>13</v>
      </c>
      <c r="B5" t="s">
        <v>12</v>
      </c>
      <c r="D5" s="8" t="s">
        <v>13</v>
      </c>
      <c r="E5" s="6" t="s">
        <v>34</v>
      </c>
      <c r="F5" s="9" t="str">
        <f t="shared" si="0"/>
        <v>Non PayExam Pay</v>
      </c>
      <c r="G5">
        <v>9993</v>
      </c>
      <c r="H5" t="s">
        <v>12</v>
      </c>
      <c r="I5">
        <v>2225</v>
      </c>
      <c r="J5" t="s">
        <v>35</v>
      </c>
      <c r="M5" s="4">
        <v>9992</v>
      </c>
      <c r="N5" t="s">
        <v>21</v>
      </c>
    </row>
    <row r="6" spans="1:14" x14ac:dyDescent="0.25">
      <c r="D6" s="6" t="s">
        <v>14</v>
      </c>
      <c r="E6" s="8" t="s">
        <v>13</v>
      </c>
      <c r="F6" s="9" t="str">
        <f t="shared" si="0"/>
        <v>PTANon Pay</v>
      </c>
      <c r="G6">
        <v>2291</v>
      </c>
      <c r="H6" t="s">
        <v>31</v>
      </c>
      <c r="I6">
        <v>9995</v>
      </c>
      <c r="J6" t="s">
        <v>12</v>
      </c>
      <c r="M6" s="4">
        <v>9993</v>
      </c>
      <c r="N6" t="s">
        <v>22</v>
      </c>
    </row>
    <row r="7" spans="1:14" x14ac:dyDescent="0.25">
      <c r="D7" s="6" t="s">
        <v>14</v>
      </c>
      <c r="E7" s="6" t="s">
        <v>14</v>
      </c>
      <c r="F7" s="9" t="str">
        <f t="shared" si="0"/>
        <v>PTAPTA</v>
      </c>
      <c r="G7">
        <v>2290</v>
      </c>
      <c r="H7" t="s">
        <v>31</v>
      </c>
      <c r="I7">
        <v>2290</v>
      </c>
      <c r="J7" t="s">
        <v>31</v>
      </c>
      <c r="M7" s="4">
        <v>9994</v>
      </c>
      <c r="N7" t="s">
        <v>23</v>
      </c>
    </row>
    <row r="8" spans="1:14" x14ac:dyDescent="0.25">
      <c r="D8" s="6" t="s">
        <v>14</v>
      </c>
      <c r="E8" s="7" t="s">
        <v>32</v>
      </c>
      <c r="F8" s="9" t="str">
        <f t="shared" si="0"/>
        <v>PTAScholarships</v>
      </c>
      <c r="G8">
        <v>2290</v>
      </c>
      <c r="H8" t="s">
        <v>31</v>
      </c>
      <c r="I8">
        <v>3199</v>
      </c>
      <c r="J8" t="s">
        <v>33</v>
      </c>
      <c r="M8" s="4">
        <v>9995</v>
      </c>
      <c r="N8" t="s">
        <v>25</v>
      </c>
    </row>
    <row r="9" spans="1:14" x14ac:dyDescent="0.25">
      <c r="D9" s="6" t="s">
        <v>14</v>
      </c>
      <c r="E9" s="6" t="s">
        <v>34</v>
      </c>
      <c r="F9" s="9" t="str">
        <f t="shared" si="0"/>
        <v>PTAExam Pay</v>
      </c>
      <c r="G9">
        <v>2290</v>
      </c>
      <c r="H9" t="s">
        <v>31</v>
      </c>
      <c r="I9">
        <v>2225</v>
      </c>
      <c r="J9" t="s">
        <v>35</v>
      </c>
    </row>
    <row r="10" spans="1:14" x14ac:dyDescent="0.25">
      <c r="D10" s="7" t="s">
        <v>32</v>
      </c>
      <c r="E10" s="8" t="s">
        <v>13</v>
      </c>
      <c r="F10" s="9" t="str">
        <f t="shared" si="0"/>
        <v>ScholarshipsNon Pay</v>
      </c>
      <c r="G10">
        <v>3199</v>
      </c>
      <c r="H10" t="s">
        <v>33</v>
      </c>
      <c r="I10">
        <v>9993</v>
      </c>
      <c r="J10" t="s">
        <v>12</v>
      </c>
      <c r="M10" s="4">
        <v>3093</v>
      </c>
      <c r="N10" t="s">
        <v>26</v>
      </c>
    </row>
    <row r="11" spans="1:14" x14ac:dyDescent="0.25">
      <c r="D11" s="7" t="s">
        <v>32</v>
      </c>
      <c r="E11" s="6" t="s">
        <v>14</v>
      </c>
      <c r="F11" s="9" t="str">
        <f t="shared" si="0"/>
        <v>ScholarshipsPTA</v>
      </c>
      <c r="G11">
        <v>3199</v>
      </c>
      <c r="H11" t="s">
        <v>33</v>
      </c>
      <c r="I11">
        <v>2290</v>
      </c>
      <c r="J11" t="s">
        <v>31</v>
      </c>
    </row>
    <row r="12" spans="1:14" x14ac:dyDescent="0.25">
      <c r="D12" s="7" t="s">
        <v>32</v>
      </c>
      <c r="E12" s="7" t="s">
        <v>32</v>
      </c>
      <c r="F12" s="9" t="str">
        <f t="shared" si="0"/>
        <v>ScholarshipsScholarships</v>
      </c>
      <c r="G12">
        <v>3199</v>
      </c>
      <c r="H12" t="s">
        <v>33</v>
      </c>
      <c r="I12">
        <v>3199</v>
      </c>
      <c r="J12" t="s">
        <v>33</v>
      </c>
      <c r="M12" s="3" t="s">
        <v>15</v>
      </c>
    </row>
    <row r="13" spans="1:14" x14ac:dyDescent="0.25">
      <c r="D13" s="7" t="s">
        <v>32</v>
      </c>
      <c r="E13" s="6" t="s">
        <v>34</v>
      </c>
      <c r="F13" s="9" t="str">
        <f t="shared" si="0"/>
        <v>ScholarshipsExam Pay</v>
      </c>
      <c r="G13">
        <v>3199</v>
      </c>
      <c r="H13" t="s">
        <v>33</v>
      </c>
      <c r="I13">
        <v>2225</v>
      </c>
      <c r="J13" t="s">
        <v>35</v>
      </c>
      <c r="M13" s="4"/>
    </row>
    <row r="14" spans="1:14" x14ac:dyDescent="0.25">
      <c r="D14" s="6" t="s">
        <v>34</v>
      </c>
      <c r="E14" s="8" t="s">
        <v>13</v>
      </c>
      <c r="F14" s="9" t="str">
        <f t="shared" si="0"/>
        <v>Exam PayNon Pay</v>
      </c>
      <c r="G14">
        <v>2225</v>
      </c>
      <c r="H14" t="s">
        <v>35</v>
      </c>
      <c r="I14">
        <v>9993</v>
      </c>
      <c r="J14" t="s">
        <v>12</v>
      </c>
      <c r="M14" s="4">
        <v>2290</v>
      </c>
      <c r="N14" t="s">
        <v>17</v>
      </c>
    </row>
    <row r="15" spans="1:14" x14ac:dyDescent="0.25">
      <c r="D15" s="6" t="s">
        <v>34</v>
      </c>
      <c r="E15" s="6" t="s">
        <v>14</v>
      </c>
      <c r="F15" s="9" t="str">
        <f t="shared" si="0"/>
        <v>Exam PayPTA</v>
      </c>
      <c r="G15">
        <v>2225</v>
      </c>
      <c r="H15" t="s">
        <v>35</v>
      </c>
      <c r="I15">
        <v>2290</v>
      </c>
      <c r="J15" t="s">
        <v>31</v>
      </c>
      <c r="M15" s="4"/>
    </row>
    <row r="16" spans="1:14" x14ac:dyDescent="0.25">
      <c r="D16" s="6" t="s">
        <v>34</v>
      </c>
      <c r="E16" s="7" t="s">
        <v>32</v>
      </c>
      <c r="F16" s="9" t="str">
        <f t="shared" si="0"/>
        <v>Exam PayScholarships</v>
      </c>
      <c r="G16">
        <v>2225</v>
      </c>
      <c r="H16" t="s">
        <v>35</v>
      </c>
      <c r="I16">
        <v>3199</v>
      </c>
      <c r="J16" t="s">
        <v>33</v>
      </c>
      <c r="M16" s="4">
        <v>2292</v>
      </c>
      <c r="N16" t="s">
        <v>20</v>
      </c>
    </row>
    <row r="17" spans="4:14" x14ac:dyDescent="0.25">
      <c r="D17" s="6" t="s">
        <v>34</v>
      </c>
      <c r="E17" s="6" t="s">
        <v>34</v>
      </c>
      <c r="F17" s="9" t="str">
        <f t="shared" si="0"/>
        <v>Exam PayExam Pay</v>
      </c>
      <c r="G17">
        <v>2225</v>
      </c>
      <c r="H17" t="s">
        <v>35</v>
      </c>
      <c r="I17">
        <v>2225</v>
      </c>
      <c r="J17" t="s">
        <v>35</v>
      </c>
      <c r="M17" s="4"/>
    </row>
    <row r="18" spans="4:14" x14ac:dyDescent="0.25">
      <c r="I18" s="1"/>
      <c r="M18" s="4"/>
    </row>
    <row r="19" spans="4:14" x14ac:dyDescent="0.25">
      <c r="I19" s="1"/>
      <c r="M19" s="4">
        <v>2291</v>
      </c>
      <c r="N19" t="s">
        <v>24</v>
      </c>
    </row>
    <row r="20" spans="4:14" x14ac:dyDescent="0.25">
      <c r="I20" s="1"/>
    </row>
    <row r="21" spans="4:14" x14ac:dyDescent="0.25">
      <c r="I21" s="1"/>
    </row>
    <row r="22" spans="4:14" x14ac:dyDescent="0.25">
      <c r="I22" s="1"/>
    </row>
  </sheetData>
  <pageMargins left="0.7" right="0.7" top="0.75" bottom="0.75" header="0.3" footer="0.3"/>
  <tableParts count="2">
    <tablePart r:id="rId1"/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workbookViewId="0">
      <selection sqref="A1:J1"/>
    </sheetView>
  </sheetViews>
  <sheetFormatPr defaultRowHeight="15" x14ac:dyDescent="0.25"/>
  <cols>
    <col min="1" max="6" width="10.42578125" customWidth="1"/>
    <col min="7" max="7" width="52.28515625" customWidth="1"/>
    <col min="8" max="8" width="10" customWidth="1"/>
    <col min="9" max="9" width="18.28515625" customWidth="1"/>
    <col min="13" max="13" width="22.42578125" customWidth="1"/>
  </cols>
  <sheetData>
    <row r="1" spans="1:18" x14ac:dyDescent="0.25">
      <c r="A1" t="s">
        <v>2</v>
      </c>
      <c r="B1" t="s">
        <v>4</v>
      </c>
      <c r="C1" t="s">
        <v>5</v>
      </c>
      <c r="D1" t="s">
        <v>6</v>
      </c>
      <c r="E1" t="s">
        <v>7</v>
      </c>
      <c r="F1" t="s">
        <v>8</v>
      </c>
      <c r="G1" t="s">
        <v>9</v>
      </c>
      <c r="H1" t="s">
        <v>10</v>
      </c>
      <c r="I1" t="s">
        <v>11</v>
      </c>
      <c r="M1" t="s">
        <v>41</v>
      </c>
    </row>
    <row r="2" spans="1:18" x14ac:dyDescent="0.25">
      <c r="A2" t="e">
        <f>N2</f>
        <v>#N/A</v>
      </c>
      <c r="B2">
        <f>O2</f>
        <v>0</v>
      </c>
      <c r="C2" t="e">
        <f>P2</f>
        <v>#N/A</v>
      </c>
      <c r="G2" t="str">
        <f>"102 Tfr from "&amp;B2&amp;" to "&amp;B3&amp;" re "&amp;Q2</f>
        <v>102 Tfr from 0 to 0 re 0</v>
      </c>
      <c r="H2">
        <f>Template!$I$11</f>
        <v>201601</v>
      </c>
      <c r="I2">
        <f>R2</f>
        <v>0</v>
      </c>
      <c r="M2" t="str">
        <f>Template!C18&amp;Template!F18</f>
        <v/>
      </c>
      <c r="N2" t="e">
        <f>VLOOKUP(M2,Table2[[Concat]:[Incoming Bud]],2,FALSE)</f>
        <v>#N/A</v>
      </c>
      <c r="O2">
        <f>Template!B18</f>
        <v>0</v>
      </c>
      <c r="P2" t="e">
        <f>VLOOKUP(M2,Table2[[Concat]:[Incoming Bud]],3,FALSE)</f>
        <v>#N/A</v>
      </c>
      <c r="Q2">
        <f>Template!J18</f>
        <v>0</v>
      </c>
      <c r="R2">
        <f>-Template!H18</f>
        <v>0</v>
      </c>
    </row>
    <row r="3" spans="1:18" x14ac:dyDescent="0.25">
      <c r="A3" t="e">
        <f t="shared" ref="A3:A21" si="0">N3</f>
        <v>#N/A</v>
      </c>
      <c r="B3">
        <f>O3</f>
        <v>0</v>
      </c>
      <c r="C3" t="e">
        <f t="shared" ref="C3:C21" si="1">P3</f>
        <v>#N/A</v>
      </c>
      <c r="G3" t="str">
        <f>"102 Tfr from "&amp;B2&amp;" to "&amp;B3&amp;" re "&amp;Q2</f>
        <v>102 Tfr from 0 to 0 re 0</v>
      </c>
      <c r="H3">
        <f>Template!$I$11</f>
        <v>201601</v>
      </c>
      <c r="I3">
        <f t="shared" ref="I3:I21" si="2">R3</f>
        <v>0</v>
      </c>
      <c r="N3" t="e">
        <f>VLOOKUP(M2,Table2[[Concat]:[Incoming Bud]],4,FALSE)</f>
        <v>#N/A</v>
      </c>
      <c r="O3">
        <f>Template!E18</f>
        <v>0</v>
      </c>
      <c r="P3" t="e">
        <f>VLOOKUP(M2,Table2[[Concat]:[Incoming Bud]],5,FALSE)</f>
        <v>#N/A</v>
      </c>
      <c r="Q3">
        <f>+Q2</f>
        <v>0</v>
      </c>
      <c r="R3">
        <f>-R2</f>
        <v>0</v>
      </c>
    </row>
    <row r="4" spans="1:18" x14ac:dyDescent="0.25">
      <c r="A4" t="e">
        <f t="shared" si="0"/>
        <v>#N/A</v>
      </c>
      <c r="B4">
        <f t="shared" ref="B4:B21" si="3">O4</f>
        <v>0</v>
      </c>
      <c r="C4" t="e">
        <f t="shared" si="1"/>
        <v>#N/A</v>
      </c>
      <c r="G4" t="str">
        <f t="shared" ref="G4" si="4">"102 Tfr from "&amp;B4&amp;" to "&amp;B5&amp;" re "&amp;Q4</f>
        <v>102 Tfr from 0 to 0 re 0</v>
      </c>
      <c r="H4">
        <f>Template!$I$11</f>
        <v>201601</v>
      </c>
      <c r="I4">
        <f t="shared" si="2"/>
        <v>0</v>
      </c>
      <c r="M4" t="str">
        <f>Template!C19&amp;Template!F19</f>
        <v/>
      </c>
      <c r="N4" t="e">
        <f>VLOOKUP(M4,Table2[[Concat]:[Incoming Bud]],2,FALSE)</f>
        <v>#N/A</v>
      </c>
      <c r="O4">
        <f>Template!B19</f>
        <v>0</v>
      </c>
      <c r="P4" t="e">
        <f>VLOOKUP(M4,Table2[[Concat]:[Incoming Bud]],3,FALSE)</f>
        <v>#N/A</v>
      </c>
      <c r="Q4">
        <f>Template!J19</f>
        <v>0</v>
      </c>
      <c r="R4">
        <f>-Template!H19</f>
        <v>0</v>
      </c>
    </row>
    <row r="5" spans="1:18" x14ac:dyDescent="0.25">
      <c r="A5" t="e">
        <f t="shared" si="0"/>
        <v>#N/A</v>
      </c>
      <c r="B5">
        <f t="shared" si="3"/>
        <v>0</v>
      </c>
      <c r="C5" t="e">
        <f t="shared" si="1"/>
        <v>#N/A</v>
      </c>
      <c r="G5" t="str">
        <f t="shared" ref="G5" si="5">"102 Tfr from "&amp;B4&amp;" to "&amp;B5&amp;" re "&amp;Q4</f>
        <v>102 Tfr from 0 to 0 re 0</v>
      </c>
      <c r="H5">
        <f>Template!$I$11</f>
        <v>201601</v>
      </c>
      <c r="I5">
        <f t="shared" si="2"/>
        <v>0</v>
      </c>
      <c r="N5" t="e">
        <f>VLOOKUP(M4,Table2[[Concat]:[Incoming Bud]],4,FALSE)</f>
        <v>#N/A</v>
      </c>
      <c r="O5">
        <f>Template!E19</f>
        <v>0</v>
      </c>
      <c r="P5" t="e">
        <f>VLOOKUP(M4,Table2[[Concat]:[Incoming Bud]],5,FALSE)</f>
        <v>#N/A</v>
      </c>
      <c r="Q5">
        <f>+Q4</f>
        <v>0</v>
      </c>
      <c r="R5">
        <f>-R4</f>
        <v>0</v>
      </c>
    </row>
    <row r="6" spans="1:18" x14ac:dyDescent="0.25">
      <c r="A6" t="e">
        <f t="shared" si="0"/>
        <v>#N/A</v>
      </c>
      <c r="B6">
        <f t="shared" si="3"/>
        <v>0</v>
      </c>
      <c r="C6" t="e">
        <f t="shared" si="1"/>
        <v>#N/A</v>
      </c>
      <c r="G6" t="str">
        <f t="shared" ref="G6" si="6">"102 Tfr from "&amp;B6&amp;" to "&amp;B7&amp;" re "&amp;Q6</f>
        <v>102 Tfr from 0 to 0 re 0</v>
      </c>
      <c r="H6">
        <f>Template!$I$11</f>
        <v>201601</v>
      </c>
      <c r="I6">
        <f t="shared" si="2"/>
        <v>0</v>
      </c>
      <c r="M6" t="str">
        <f>Template!C20&amp;Template!F20</f>
        <v/>
      </c>
      <c r="N6" t="e">
        <f>VLOOKUP(M6,Table2[[Concat]:[Incoming Bud]],2,FALSE)</f>
        <v>#N/A</v>
      </c>
      <c r="O6">
        <f>Template!B20</f>
        <v>0</v>
      </c>
      <c r="P6" t="e">
        <f>VLOOKUP(M6,Table2[[Concat]:[Incoming Bud]],3,FALSE)</f>
        <v>#N/A</v>
      </c>
      <c r="Q6">
        <f>Template!J20</f>
        <v>0</v>
      </c>
      <c r="R6">
        <f>-Template!H20</f>
        <v>0</v>
      </c>
    </row>
    <row r="7" spans="1:18" x14ac:dyDescent="0.25">
      <c r="A7" t="e">
        <f t="shared" si="0"/>
        <v>#N/A</v>
      </c>
      <c r="B7">
        <f t="shared" si="3"/>
        <v>0</v>
      </c>
      <c r="C7" t="e">
        <f t="shared" si="1"/>
        <v>#N/A</v>
      </c>
      <c r="G7" t="str">
        <f t="shared" ref="G7" si="7">"102 Tfr from "&amp;B6&amp;" to "&amp;B7&amp;" re "&amp;Q6</f>
        <v>102 Tfr from 0 to 0 re 0</v>
      </c>
      <c r="H7">
        <f>Template!$I$11</f>
        <v>201601</v>
      </c>
      <c r="I7">
        <f t="shared" si="2"/>
        <v>0</v>
      </c>
      <c r="N7" t="e">
        <f>VLOOKUP(M6,Table2[[Concat]:[Incoming Bud]],4,FALSE)</f>
        <v>#N/A</v>
      </c>
      <c r="O7">
        <f>Template!E20</f>
        <v>0</v>
      </c>
      <c r="P7" t="e">
        <f>VLOOKUP(M6,Table2[[Concat]:[Incoming Bud]],5,FALSE)</f>
        <v>#N/A</v>
      </c>
      <c r="Q7">
        <f>+Q6</f>
        <v>0</v>
      </c>
      <c r="R7">
        <f>-R6</f>
        <v>0</v>
      </c>
    </row>
    <row r="8" spans="1:18" x14ac:dyDescent="0.25">
      <c r="A8" t="e">
        <f t="shared" si="0"/>
        <v>#N/A</v>
      </c>
      <c r="B8">
        <f t="shared" si="3"/>
        <v>0</v>
      </c>
      <c r="C8" t="e">
        <f t="shared" si="1"/>
        <v>#N/A</v>
      </c>
      <c r="G8" t="str">
        <f t="shared" ref="G8" si="8">"102 Tfr from "&amp;B8&amp;" to "&amp;B9&amp;" re "&amp;Q8</f>
        <v>102 Tfr from 0 to 0 re 0</v>
      </c>
      <c r="H8">
        <f>Template!$I$11</f>
        <v>201601</v>
      </c>
      <c r="I8">
        <f t="shared" si="2"/>
        <v>0</v>
      </c>
      <c r="M8" t="str">
        <f>Template!C21&amp;Template!F21</f>
        <v/>
      </c>
      <c r="N8" t="e">
        <f>VLOOKUP(M8,Table2[[Concat]:[Incoming Bud]],2,FALSE)</f>
        <v>#N/A</v>
      </c>
      <c r="O8">
        <f>Template!B21</f>
        <v>0</v>
      </c>
      <c r="P8" t="e">
        <f>VLOOKUP(M8,Table2[[Concat]:[Incoming Bud]],3,FALSE)</f>
        <v>#N/A</v>
      </c>
      <c r="Q8">
        <f>Template!J21</f>
        <v>0</v>
      </c>
      <c r="R8">
        <f>-Template!H21</f>
        <v>0</v>
      </c>
    </row>
    <row r="9" spans="1:18" x14ac:dyDescent="0.25">
      <c r="A9" t="e">
        <f t="shared" si="0"/>
        <v>#N/A</v>
      </c>
      <c r="B9">
        <f t="shared" si="3"/>
        <v>0</v>
      </c>
      <c r="C9" t="e">
        <f t="shared" si="1"/>
        <v>#N/A</v>
      </c>
      <c r="G9" t="str">
        <f t="shared" ref="G9" si="9">"102 Tfr from "&amp;B8&amp;" to "&amp;B9&amp;" re "&amp;Q8</f>
        <v>102 Tfr from 0 to 0 re 0</v>
      </c>
      <c r="H9">
        <f>Template!$I$11</f>
        <v>201601</v>
      </c>
      <c r="I9">
        <f t="shared" si="2"/>
        <v>0</v>
      </c>
      <c r="N9" t="e">
        <f>VLOOKUP(M8,Table2[[Concat]:[Incoming Bud]],4,FALSE)</f>
        <v>#N/A</v>
      </c>
      <c r="O9">
        <f>Template!E21</f>
        <v>0</v>
      </c>
      <c r="P9" t="e">
        <f>VLOOKUP(M8,Table2[[Concat]:[Incoming Bud]],5,FALSE)</f>
        <v>#N/A</v>
      </c>
      <c r="Q9">
        <f>+Q8</f>
        <v>0</v>
      </c>
      <c r="R9">
        <f>-R8</f>
        <v>0</v>
      </c>
    </row>
    <row r="10" spans="1:18" x14ac:dyDescent="0.25">
      <c r="A10" t="e">
        <f t="shared" si="0"/>
        <v>#N/A</v>
      </c>
      <c r="B10">
        <f t="shared" si="3"/>
        <v>0</v>
      </c>
      <c r="C10" t="e">
        <f t="shared" si="1"/>
        <v>#N/A</v>
      </c>
      <c r="G10" t="str">
        <f t="shared" ref="G10" si="10">"102 Tfr from "&amp;B10&amp;" to "&amp;B11&amp;" re "&amp;Q10</f>
        <v>102 Tfr from 0 to 0 re 0</v>
      </c>
      <c r="H10">
        <f>Template!$I$11</f>
        <v>201601</v>
      </c>
      <c r="I10">
        <f t="shared" si="2"/>
        <v>0</v>
      </c>
      <c r="M10" t="str">
        <f>Template!C22&amp;Template!F22</f>
        <v/>
      </c>
      <c r="N10" t="e">
        <f>VLOOKUP(M10,Table2[[Concat]:[Incoming Bud]],2,FALSE)</f>
        <v>#N/A</v>
      </c>
      <c r="O10">
        <f>Template!B22</f>
        <v>0</v>
      </c>
      <c r="P10" t="e">
        <f>VLOOKUP(M10,Table2[[Concat]:[Incoming Bud]],3,FALSE)</f>
        <v>#N/A</v>
      </c>
      <c r="Q10">
        <f>Template!J22</f>
        <v>0</v>
      </c>
      <c r="R10">
        <f>-Template!H22</f>
        <v>0</v>
      </c>
    </row>
    <row r="11" spans="1:18" x14ac:dyDescent="0.25">
      <c r="A11" t="e">
        <f t="shared" si="0"/>
        <v>#N/A</v>
      </c>
      <c r="B11">
        <f t="shared" si="3"/>
        <v>0</v>
      </c>
      <c r="C11" t="e">
        <f t="shared" si="1"/>
        <v>#N/A</v>
      </c>
      <c r="G11" t="str">
        <f t="shared" ref="G11" si="11">"102 Tfr from "&amp;B10&amp;" to "&amp;B11&amp;" re "&amp;Q10</f>
        <v>102 Tfr from 0 to 0 re 0</v>
      </c>
      <c r="H11">
        <f>Template!$I$11</f>
        <v>201601</v>
      </c>
      <c r="I11">
        <f t="shared" si="2"/>
        <v>0</v>
      </c>
      <c r="N11" t="e">
        <f>VLOOKUP(M10,Table2[[Concat]:[Incoming Bud]],4,FALSE)</f>
        <v>#N/A</v>
      </c>
      <c r="O11">
        <f>Template!E22</f>
        <v>0</v>
      </c>
      <c r="P11" t="e">
        <f>VLOOKUP(M10,Table2[[Concat]:[Incoming Bud]],5,FALSE)</f>
        <v>#N/A</v>
      </c>
      <c r="Q11">
        <f>+Q10</f>
        <v>0</v>
      </c>
      <c r="R11">
        <f>-R10</f>
        <v>0</v>
      </c>
    </row>
    <row r="12" spans="1:18" x14ac:dyDescent="0.25">
      <c r="A12" t="e">
        <f t="shared" si="0"/>
        <v>#N/A</v>
      </c>
      <c r="B12">
        <f t="shared" si="3"/>
        <v>0</v>
      </c>
      <c r="C12" t="e">
        <f t="shared" si="1"/>
        <v>#N/A</v>
      </c>
      <c r="G12" t="str">
        <f t="shared" ref="G12" si="12">"102 Tfr from "&amp;B12&amp;" to "&amp;B13&amp;" re "&amp;Q12</f>
        <v>102 Tfr from 0 to 0 re 0</v>
      </c>
      <c r="H12">
        <f>Template!$I$11</f>
        <v>201601</v>
      </c>
      <c r="I12">
        <f t="shared" si="2"/>
        <v>0</v>
      </c>
      <c r="M12" t="str">
        <f>Template!C23&amp;Template!F23</f>
        <v/>
      </c>
      <c r="N12" t="e">
        <f>VLOOKUP(M12,Table2[[Concat]:[Incoming Bud]],2,FALSE)</f>
        <v>#N/A</v>
      </c>
      <c r="O12">
        <f>Template!B23</f>
        <v>0</v>
      </c>
      <c r="P12" t="e">
        <f>VLOOKUP(M12,Table2[[Concat]:[Incoming Bud]],3,FALSE)</f>
        <v>#N/A</v>
      </c>
      <c r="Q12">
        <f>Template!J23</f>
        <v>0</v>
      </c>
      <c r="R12">
        <f>-Template!H23</f>
        <v>0</v>
      </c>
    </row>
    <row r="13" spans="1:18" x14ac:dyDescent="0.25">
      <c r="A13" t="e">
        <f t="shared" si="0"/>
        <v>#N/A</v>
      </c>
      <c r="B13">
        <f t="shared" si="3"/>
        <v>0</v>
      </c>
      <c r="C13" t="e">
        <f t="shared" si="1"/>
        <v>#N/A</v>
      </c>
      <c r="G13" t="str">
        <f t="shared" ref="G13" si="13">"102 Tfr from "&amp;B12&amp;" to "&amp;B13&amp;" re "&amp;Q12</f>
        <v>102 Tfr from 0 to 0 re 0</v>
      </c>
      <c r="H13">
        <f>Template!$I$11</f>
        <v>201601</v>
      </c>
      <c r="I13">
        <f t="shared" si="2"/>
        <v>0</v>
      </c>
      <c r="N13" t="e">
        <f>VLOOKUP(M12,Table2[[Concat]:[Incoming Bud]],4,FALSE)</f>
        <v>#N/A</v>
      </c>
      <c r="O13">
        <f>Template!E23</f>
        <v>0</v>
      </c>
      <c r="P13" t="e">
        <f>VLOOKUP(M12,Table2[[Concat]:[Incoming Bud]],5,FALSE)</f>
        <v>#N/A</v>
      </c>
      <c r="Q13">
        <f>+Q12</f>
        <v>0</v>
      </c>
      <c r="R13">
        <f>-R12</f>
        <v>0</v>
      </c>
    </row>
    <row r="14" spans="1:18" x14ac:dyDescent="0.25">
      <c r="A14" t="e">
        <f t="shared" si="0"/>
        <v>#N/A</v>
      </c>
      <c r="B14">
        <f t="shared" si="3"/>
        <v>0</v>
      </c>
      <c r="C14" t="e">
        <f t="shared" si="1"/>
        <v>#N/A</v>
      </c>
      <c r="G14" t="str">
        <f t="shared" ref="G14" si="14">"102 Tfr from "&amp;B14&amp;" to "&amp;B15&amp;" re "&amp;Q14</f>
        <v>102 Tfr from 0 to 0 re 0</v>
      </c>
      <c r="H14">
        <f>Template!$I$11</f>
        <v>201601</v>
      </c>
      <c r="I14">
        <f t="shared" si="2"/>
        <v>0</v>
      </c>
      <c r="M14" t="str">
        <f>Template!C24&amp;Template!F24</f>
        <v/>
      </c>
      <c r="N14" t="e">
        <f>VLOOKUP(M14,Table2[[Concat]:[Incoming Bud]],2,FALSE)</f>
        <v>#N/A</v>
      </c>
      <c r="O14">
        <f>Template!B24</f>
        <v>0</v>
      </c>
      <c r="P14" t="e">
        <f>VLOOKUP(M14,Table2[[Concat]:[Incoming Bud]],3,FALSE)</f>
        <v>#N/A</v>
      </c>
      <c r="Q14">
        <f>Template!J24</f>
        <v>0</v>
      </c>
      <c r="R14">
        <f>-Template!H24</f>
        <v>0</v>
      </c>
    </row>
    <row r="15" spans="1:18" x14ac:dyDescent="0.25">
      <c r="A15" t="e">
        <f t="shared" si="0"/>
        <v>#N/A</v>
      </c>
      <c r="B15">
        <f t="shared" si="3"/>
        <v>0</v>
      </c>
      <c r="C15" t="e">
        <f t="shared" si="1"/>
        <v>#N/A</v>
      </c>
      <c r="G15" t="str">
        <f t="shared" ref="G15" si="15">"102 Tfr from "&amp;B14&amp;" to "&amp;B15&amp;" re "&amp;Q14</f>
        <v>102 Tfr from 0 to 0 re 0</v>
      </c>
      <c r="H15">
        <f>Template!$I$11</f>
        <v>201601</v>
      </c>
      <c r="I15">
        <f t="shared" si="2"/>
        <v>0</v>
      </c>
      <c r="N15" t="e">
        <f>VLOOKUP(M14,Table2[[Concat]:[Incoming Bud]],4,FALSE)</f>
        <v>#N/A</v>
      </c>
      <c r="O15">
        <f>Template!E24</f>
        <v>0</v>
      </c>
      <c r="P15" t="e">
        <f>VLOOKUP(M14,Table2[[Concat]:[Incoming Bud]],5,FALSE)</f>
        <v>#N/A</v>
      </c>
      <c r="Q15">
        <f>+Q14</f>
        <v>0</v>
      </c>
      <c r="R15">
        <f>-R14</f>
        <v>0</v>
      </c>
    </row>
    <row r="16" spans="1:18" x14ac:dyDescent="0.25">
      <c r="A16" t="e">
        <f t="shared" si="0"/>
        <v>#N/A</v>
      </c>
      <c r="B16">
        <f t="shared" si="3"/>
        <v>0</v>
      </c>
      <c r="C16" t="e">
        <f t="shared" si="1"/>
        <v>#N/A</v>
      </c>
      <c r="G16" t="str">
        <f t="shared" ref="G16" si="16">"102 Tfr from "&amp;B16&amp;" to "&amp;B17&amp;" re "&amp;Q16</f>
        <v>102 Tfr from 0 to 0 re 0</v>
      </c>
      <c r="H16">
        <f>Template!$I$11</f>
        <v>201601</v>
      </c>
      <c r="I16">
        <f t="shared" si="2"/>
        <v>0</v>
      </c>
      <c r="M16" t="str">
        <f>Template!C25&amp;Template!F25</f>
        <v/>
      </c>
      <c r="N16" t="e">
        <f>VLOOKUP(M16,Table2[[Concat]:[Incoming Bud]],2,FALSE)</f>
        <v>#N/A</v>
      </c>
      <c r="O16">
        <f>Template!B25</f>
        <v>0</v>
      </c>
      <c r="P16" t="e">
        <f>VLOOKUP(M16,Table2[[Concat]:[Incoming Bud]],3,FALSE)</f>
        <v>#N/A</v>
      </c>
      <c r="Q16">
        <f>Template!J25</f>
        <v>0</v>
      </c>
      <c r="R16">
        <f>-Template!H25</f>
        <v>0</v>
      </c>
    </row>
    <row r="17" spans="1:18" x14ac:dyDescent="0.25">
      <c r="A17" t="e">
        <f t="shared" si="0"/>
        <v>#N/A</v>
      </c>
      <c r="B17">
        <f t="shared" si="3"/>
        <v>0</v>
      </c>
      <c r="C17" t="e">
        <f t="shared" si="1"/>
        <v>#N/A</v>
      </c>
      <c r="G17" t="str">
        <f t="shared" ref="G17" si="17">"102 Tfr from "&amp;B16&amp;" to "&amp;B17&amp;" re "&amp;Q16</f>
        <v>102 Tfr from 0 to 0 re 0</v>
      </c>
      <c r="H17">
        <f>Template!$I$11</f>
        <v>201601</v>
      </c>
      <c r="I17">
        <f t="shared" si="2"/>
        <v>0</v>
      </c>
      <c r="N17" t="e">
        <f>VLOOKUP(M16,Table2[[Concat]:[Incoming Bud]],4,FALSE)</f>
        <v>#N/A</v>
      </c>
      <c r="O17">
        <f>Template!E25</f>
        <v>0</v>
      </c>
      <c r="P17" t="e">
        <f>VLOOKUP(M16,Table2[[Concat]:[Incoming Bud]],5,FALSE)</f>
        <v>#N/A</v>
      </c>
      <c r="Q17">
        <f>+Q16</f>
        <v>0</v>
      </c>
      <c r="R17">
        <f>-R16</f>
        <v>0</v>
      </c>
    </row>
    <row r="18" spans="1:18" x14ac:dyDescent="0.25">
      <c r="A18" t="e">
        <f t="shared" si="0"/>
        <v>#N/A</v>
      </c>
      <c r="B18">
        <f t="shared" si="3"/>
        <v>0</v>
      </c>
      <c r="C18" t="e">
        <f t="shared" si="1"/>
        <v>#N/A</v>
      </c>
      <c r="G18" t="str">
        <f t="shared" ref="G18" si="18">"102 Tfr from "&amp;B18&amp;" to "&amp;B19&amp;" re "&amp;Q18</f>
        <v>102 Tfr from 0 to 0 re 0</v>
      </c>
      <c r="H18">
        <f>Template!$I$11</f>
        <v>201601</v>
      </c>
      <c r="I18">
        <f t="shared" si="2"/>
        <v>0</v>
      </c>
      <c r="M18" t="str">
        <f>Template!C26&amp;Template!F26</f>
        <v/>
      </c>
      <c r="N18" t="e">
        <f>VLOOKUP(M18,Table2[[Concat]:[Incoming Bud]],2,FALSE)</f>
        <v>#N/A</v>
      </c>
      <c r="O18">
        <f>Template!B26</f>
        <v>0</v>
      </c>
      <c r="P18" t="e">
        <f>VLOOKUP(M18,Table2[[Concat]:[Incoming Bud]],3,FALSE)</f>
        <v>#N/A</v>
      </c>
      <c r="Q18">
        <f>Template!J26</f>
        <v>0</v>
      </c>
      <c r="R18">
        <f>-Template!H26</f>
        <v>0</v>
      </c>
    </row>
    <row r="19" spans="1:18" x14ac:dyDescent="0.25">
      <c r="A19" t="e">
        <f>N19</f>
        <v>#N/A</v>
      </c>
      <c r="B19">
        <f t="shared" si="3"/>
        <v>0</v>
      </c>
      <c r="C19" t="e">
        <f t="shared" si="1"/>
        <v>#N/A</v>
      </c>
      <c r="G19" t="str">
        <f t="shared" ref="G19" si="19">"102 Tfr from "&amp;B18&amp;" to "&amp;B19&amp;" re "&amp;Q18</f>
        <v>102 Tfr from 0 to 0 re 0</v>
      </c>
      <c r="H19">
        <f>Template!$I$11</f>
        <v>201601</v>
      </c>
      <c r="I19">
        <f t="shared" si="2"/>
        <v>0</v>
      </c>
      <c r="N19" t="e">
        <f>VLOOKUP(M18,Table2[[Concat]:[Incoming Bud]],4,FALSE)</f>
        <v>#N/A</v>
      </c>
      <c r="O19">
        <f>Template!E26</f>
        <v>0</v>
      </c>
      <c r="P19" t="e">
        <f>VLOOKUP(M18,Table2[[Concat]:[Incoming Bud]],5,FALSE)</f>
        <v>#N/A</v>
      </c>
      <c r="Q19">
        <f>+Q18</f>
        <v>0</v>
      </c>
      <c r="R19">
        <f>-R18</f>
        <v>0</v>
      </c>
    </row>
    <row r="20" spans="1:18" x14ac:dyDescent="0.25">
      <c r="A20" t="e">
        <f t="shared" si="0"/>
        <v>#N/A</v>
      </c>
      <c r="B20">
        <f t="shared" si="3"/>
        <v>0</v>
      </c>
      <c r="C20" t="e">
        <f t="shared" si="1"/>
        <v>#N/A</v>
      </c>
      <c r="G20" t="str">
        <f t="shared" ref="G20" si="20">"102 Tfr from "&amp;B20&amp;" to "&amp;B21&amp;" re "&amp;Q20</f>
        <v>102 Tfr from 0 to 0 re 0</v>
      </c>
      <c r="H20">
        <f>Template!$I$11</f>
        <v>201601</v>
      </c>
      <c r="I20">
        <f t="shared" si="2"/>
        <v>0</v>
      </c>
      <c r="M20" t="str">
        <f>Template!C27&amp;Template!F27</f>
        <v/>
      </c>
      <c r="N20" t="e">
        <f>VLOOKUP(M20,Table2[[Concat]:[Incoming Bud]],2,FALSE)</f>
        <v>#N/A</v>
      </c>
      <c r="O20">
        <f>Template!B27</f>
        <v>0</v>
      </c>
      <c r="P20" t="e">
        <f>VLOOKUP(M20,Table2[[Concat]:[Incoming Bud]],3,FALSE)</f>
        <v>#N/A</v>
      </c>
      <c r="Q20">
        <f>Template!J27</f>
        <v>0</v>
      </c>
      <c r="R20">
        <f>-Template!H27</f>
        <v>0</v>
      </c>
    </row>
    <row r="21" spans="1:18" x14ac:dyDescent="0.25">
      <c r="A21" t="e">
        <f t="shared" si="0"/>
        <v>#N/A</v>
      </c>
      <c r="B21">
        <f t="shared" si="3"/>
        <v>0</v>
      </c>
      <c r="C21" t="e">
        <f t="shared" si="1"/>
        <v>#N/A</v>
      </c>
      <c r="G21" t="str">
        <f t="shared" ref="G21" si="21">"102 Tfr from "&amp;B20&amp;" to "&amp;B21&amp;" re "&amp;Q20</f>
        <v>102 Tfr from 0 to 0 re 0</v>
      </c>
      <c r="H21">
        <f>Template!$I$11</f>
        <v>201601</v>
      </c>
      <c r="I21">
        <f t="shared" si="2"/>
        <v>0</v>
      </c>
      <c r="N21" t="e">
        <f>VLOOKUP(M20,Table2[[Concat]:[Incoming Bud]],4,FALSE)</f>
        <v>#N/A</v>
      </c>
      <c r="O21">
        <f>Template!E27</f>
        <v>0</v>
      </c>
      <c r="P21" t="e">
        <f>VLOOKUP(M20,Table2[[Concat]:[Incoming Bud]],5,FALSE)</f>
        <v>#N/A</v>
      </c>
      <c r="Q21">
        <f>+Q20</f>
        <v>0</v>
      </c>
      <c r="R21">
        <f>-R20</f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"/>
  <sheetViews>
    <sheetView topLeftCell="A31" workbookViewId="0">
      <selection sqref="A1:J1"/>
    </sheetView>
  </sheetViews>
  <sheetFormatPr defaultRowHeight="15" x14ac:dyDescent="0.25"/>
  <sheetData>
    <row r="1" spans="1:8" x14ac:dyDescent="0.25">
      <c r="A1" t="s">
        <v>51</v>
      </c>
      <c r="B1" t="s">
        <v>52</v>
      </c>
      <c r="C1" t="s">
        <v>53</v>
      </c>
      <c r="D1" t="s">
        <v>50</v>
      </c>
      <c r="H1" s="12" t="str">
        <f>MONTH(Template!B11)&amp;YEAR(Template!B11)</f>
        <v>102016</v>
      </c>
    </row>
    <row r="2" spans="1:8" x14ac:dyDescent="0.25">
      <c r="A2">
        <v>10</v>
      </c>
      <c r="B2">
        <v>2016</v>
      </c>
      <c r="C2" t="str">
        <f>A2&amp;B2</f>
        <v>102016</v>
      </c>
      <c r="D2">
        <v>201601</v>
      </c>
    </row>
    <row r="3" spans="1:8" x14ac:dyDescent="0.25">
      <c r="A3">
        <v>11</v>
      </c>
      <c r="B3">
        <v>2016</v>
      </c>
      <c r="C3" t="str">
        <f t="shared" ref="C3:C64" si="0">A3&amp;B3</f>
        <v>112016</v>
      </c>
      <c r="D3">
        <v>201602</v>
      </c>
    </row>
    <row r="4" spans="1:8" x14ac:dyDescent="0.25">
      <c r="A4">
        <v>12</v>
      </c>
      <c r="B4">
        <v>2016</v>
      </c>
      <c r="C4" t="str">
        <f t="shared" si="0"/>
        <v>122016</v>
      </c>
      <c r="D4">
        <v>201603</v>
      </c>
    </row>
    <row r="5" spans="1:8" x14ac:dyDescent="0.25">
      <c r="A5">
        <v>1</v>
      </c>
      <c r="B5">
        <v>2017</v>
      </c>
      <c r="C5" t="str">
        <f t="shared" si="0"/>
        <v>12017</v>
      </c>
      <c r="D5">
        <v>201604</v>
      </c>
    </row>
    <row r="6" spans="1:8" x14ac:dyDescent="0.25">
      <c r="A6">
        <v>2</v>
      </c>
      <c r="B6">
        <v>2017</v>
      </c>
      <c r="C6" t="str">
        <f t="shared" si="0"/>
        <v>22017</v>
      </c>
      <c r="D6">
        <v>201605</v>
      </c>
    </row>
    <row r="7" spans="1:8" x14ac:dyDescent="0.25">
      <c r="A7">
        <v>3</v>
      </c>
      <c r="B7">
        <v>2017</v>
      </c>
      <c r="C7" t="str">
        <f t="shared" si="0"/>
        <v>32017</v>
      </c>
      <c r="D7">
        <v>201606</v>
      </c>
    </row>
    <row r="8" spans="1:8" x14ac:dyDescent="0.25">
      <c r="A8">
        <v>4</v>
      </c>
      <c r="B8">
        <v>2017</v>
      </c>
      <c r="C8" t="str">
        <f t="shared" si="0"/>
        <v>42017</v>
      </c>
      <c r="D8">
        <v>201607</v>
      </c>
    </row>
    <row r="9" spans="1:8" x14ac:dyDescent="0.25">
      <c r="A9">
        <v>5</v>
      </c>
      <c r="B9">
        <v>2017</v>
      </c>
      <c r="C9" t="str">
        <f t="shared" si="0"/>
        <v>52017</v>
      </c>
      <c r="D9">
        <v>201608</v>
      </c>
    </row>
    <row r="10" spans="1:8" x14ac:dyDescent="0.25">
      <c r="A10">
        <v>6</v>
      </c>
      <c r="B10">
        <v>2017</v>
      </c>
      <c r="C10" t="str">
        <f t="shared" si="0"/>
        <v>62017</v>
      </c>
      <c r="D10">
        <v>201609</v>
      </c>
    </row>
    <row r="11" spans="1:8" x14ac:dyDescent="0.25">
      <c r="A11">
        <v>7</v>
      </c>
      <c r="B11">
        <v>2017</v>
      </c>
      <c r="C11" t="str">
        <f t="shared" si="0"/>
        <v>72017</v>
      </c>
      <c r="D11">
        <v>201610</v>
      </c>
    </row>
    <row r="12" spans="1:8" x14ac:dyDescent="0.25">
      <c r="A12">
        <v>8</v>
      </c>
      <c r="B12">
        <v>2017</v>
      </c>
      <c r="C12" t="str">
        <f t="shared" si="0"/>
        <v>82017</v>
      </c>
      <c r="D12">
        <v>201611</v>
      </c>
    </row>
    <row r="13" spans="1:8" x14ac:dyDescent="0.25">
      <c r="A13">
        <v>9</v>
      </c>
      <c r="B13">
        <v>2017</v>
      </c>
      <c r="C13" t="str">
        <f t="shared" si="0"/>
        <v>92017</v>
      </c>
      <c r="D13">
        <v>201612</v>
      </c>
    </row>
    <row r="14" spans="1:8" x14ac:dyDescent="0.25">
      <c r="A14">
        <v>10</v>
      </c>
      <c r="B14">
        <v>2017</v>
      </c>
      <c r="C14" t="str">
        <f t="shared" si="0"/>
        <v>102017</v>
      </c>
      <c r="D14">
        <v>201701</v>
      </c>
    </row>
    <row r="15" spans="1:8" x14ac:dyDescent="0.25">
      <c r="A15">
        <v>11</v>
      </c>
      <c r="B15">
        <v>2017</v>
      </c>
      <c r="C15" t="str">
        <f t="shared" si="0"/>
        <v>112017</v>
      </c>
      <c r="D15">
        <v>201702</v>
      </c>
    </row>
    <row r="16" spans="1:8" x14ac:dyDescent="0.25">
      <c r="A16">
        <v>12</v>
      </c>
      <c r="B16">
        <v>2017</v>
      </c>
      <c r="C16" t="str">
        <f t="shared" si="0"/>
        <v>122017</v>
      </c>
      <c r="D16">
        <v>201703</v>
      </c>
    </row>
    <row r="17" spans="1:4" x14ac:dyDescent="0.25">
      <c r="A17">
        <v>1</v>
      </c>
      <c r="B17">
        <v>2018</v>
      </c>
      <c r="C17" t="str">
        <f t="shared" si="0"/>
        <v>12018</v>
      </c>
      <c r="D17">
        <v>201704</v>
      </c>
    </row>
    <row r="18" spans="1:4" x14ac:dyDescent="0.25">
      <c r="A18">
        <v>2</v>
      </c>
      <c r="B18">
        <v>2018</v>
      </c>
      <c r="C18" t="str">
        <f t="shared" si="0"/>
        <v>22018</v>
      </c>
      <c r="D18">
        <v>201705</v>
      </c>
    </row>
    <row r="19" spans="1:4" x14ac:dyDescent="0.25">
      <c r="A19">
        <v>3</v>
      </c>
      <c r="B19">
        <v>2018</v>
      </c>
      <c r="C19" t="str">
        <f t="shared" si="0"/>
        <v>32018</v>
      </c>
      <c r="D19">
        <v>201706</v>
      </c>
    </row>
    <row r="20" spans="1:4" x14ac:dyDescent="0.25">
      <c r="A20">
        <v>4</v>
      </c>
      <c r="B20">
        <v>2018</v>
      </c>
      <c r="C20" t="str">
        <f t="shared" si="0"/>
        <v>42018</v>
      </c>
      <c r="D20">
        <v>201707</v>
      </c>
    </row>
    <row r="21" spans="1:4" x14ac:dyDescent="0.25">
      <c r="A21">
        <v>5</v>
      </c>
      <c r="B21">
        <v>2018</v>
      </c>
      <c r="C21" t="str">
        <f t="shared" si="0"/>
        <v>52018</v>
      </c>
      <c r="D21">
        <v>201708</v>
      </c>
    </row>
    <row r="22" spans="1:4" x14ac:dyDescent="0.25">
      <c r="A22">
        <v>6</v>
      </c>
      <c r="B22">
        <v>2018</v>
      </c>
      <c r="C22" t="str">
        <f t="shared" si="0"/>
        <v>62018</v>
      </c>
      <c r="D22">
        <v>201709</v>
      </c>
    </row>
    <row r="23" spans="1:4" x14ac:dyDescent="0.25">
      <c r="A23">
        <v>7</v>
      </c>
      <c r="B23">
        <v>2018</v>
      </c>
      <c r="C23" t="str">
        <f t="shared" si="0"/>
        <v>72018</v>
      </c>
      <c r="D23">
        <v>201710</v>
      </c>
    </row>
    <row r="24" spans="1:4" x14ac:dyDescent="0.25">
      <c r="A24">
        <v>8</v>
      </c>
      <c r="B24">
        <v>2018</v>
      </c>
      <c r="C24" t="str">
        <f t="shared" si="0"/>
        <v>82018</v>
      </c>
      <c r="D24">
        <v>201711</v>
      </c>
    </row>
    <row r="25" spans="1:4" x14ac:dyDescent="0.25">
      <c r="A25">
        <v>9</v>
      </c>
      <c r="B25">
        <v>2018</v>
      </c>
      <c r="C25" t="str">
        <f t="shared" si="0"/>
        <v>92018</v>
      </c>
      <c r="D25">
        <v>201712</v>
      </c>
    </row>
    <row r="26" spans="1:4" x14ac:dyDescent="0.25">
      <c r="A26">
        <v>10</v>
      </c>
      <c r="B26">
        <v>2018</v>
      </c>
      <c r="C26" t="str">
        <f t="shared" si="0"/>
        <v>102018</v>
      </c>
      <c r="D26">
        <v>201801</v>
      </c>
    </row>
    <row r="27" spans="1:4" x14ac:dyDescent="0.25">
      <c r="A27">
        <v>11</v>
      </c>
      <c r="B27">
        <v>2018</v>
      </c>
      <c r="C27" t="str">
        <f t="shared" si="0"/>
        <v>112018</v>
      </c>
      <c r="D27">
        <v>201802</v>
      </c>
    </row>
    <row r="28" spans="1:4" x14ac:dyDescent="0.25">
      <c r="A28">
        <v>12</v>
      </c>
      <c r="B28">
        <v>2018</v>
      </c>
      <c r="C28" t="str">
        <f t="shared" si="0"/>
        <v>122018</v>
      </c>
      <c r="D28">
        <v>201803</v>
      </c>
    </row>
    <row r="29" spans="1:4" x14ac:dyDescent="0.25">
      <c r="A29">
        <v>1</v>
      </c>
      <c r="B29">
        <v>2019</v>
      </c>
      <c r="C29" t="str">
        <f t="shared" si="0"/>
        <v>12019</v>
      </c>
      <c r="D29">
        <v>201804</v>
      </c>
    </row>
    <row r="30" spans="1:4" x14ac:dyDescent="0.25">
      <c r="A30">
        <v>2</v>
      </c>
      <c r="B30">
        <v>2019</v>
      </c>
      <c r="C30" t="str">
        <f t="shared" si="0"/>
        <v>22019</v>
      </c>
      <c r="D30">
        <v>201805</v>
      </c>
    </row>
    <row r="31" spans="1:4" x14ac:dyDescent="0.25">
      <c r="A31">
        <v>3</v>
      </c>
      <c r="B31">
        <v>2019</v>
      </c>
      <c r="C31" t="str">
        <f t="shared" si="0"/>
        <v>32019</v>
      </c>
      <c r="D31">
        <v>201806</v>
      </c>
    </row>
    <row r="32" spans="1:4" x14ac:dyDescent="0.25">
      <c r="A32">
        <v>4</v>
      </c>
      <c r="B32">
        <v>2019</v>
      </c>
      <c r="C32" t="str">
        <f t="shared" si="0"/>
        <v>42019</v>
      </c>
      <c r="D32">
        <v>201807</v>
      </c>
    </row>
    <row r="33" spans="1:4" x14ac:dyDescent="0.25">
      <c r="A33">
        <v>5</v>
      </c>
      <c r="B33">
        <v>2019</v>
      </c>
      <c r="C33" t="str">
        <f t="shared" si="0"/>
        <v>52019</v>
      </c>
      <c r="D33">
        <v>201808</v>
      </c>
    </row>
    <row r="34" spans="1:4" x14ac:dyDescent="0.25">
      <c r="A34">
        <v>6</v>
      </c>
      <c r="B34">
        <v>2019</v>
      </c>
      <c r="C34" t="str">
        <f t="shared" si="0"/>
        <v>62019</v>
      </c>
      <c r="D34">
        <v>201809</v>
      </c>
    </row>
    <row r="35" spans="1:4" x14ac:dyDescent="0.25">
      <c r="A35">
        <v>7</v>
      </c>
      <c r="B35">
        <v>2019</v>
      </c>
      <c r="C35" t="str">
        <f t="shared" si="0"/>
        <v>72019</v>
      </c>
      <c r="D35">
        <v>201810</v>
      </c>
    </row>
    <row r="36" spans="1:4" x14ac:dyDescent="0.25">
      <c r="A36">
        <v>8</v>
      </c>
      <c r="B36">
        <v>2019</v>
      </c>
      <c r="C36" t="str">
        <f t="shared" si="0"/>
        <v>82019</v>
      </c>
      <c r="D36">
        <v>201811</v>
      </c>
    </row>
    <row r="37" spans="1:4" x14ac:dyDescent="0.25">
      <c r="A37">
        <v>9</v>
      </c>
      <c r="B37">
        <v>2019</v>
      </c>
      <c r="C37" t="str">
        <f t="shared" si="0"/>
        <v>92019</v>
      </c>
      <c r="D37">
        <v>201812</v>
      </c>
    </row>
    <row r="38" spans="1:4" x14ac:dyDescent="0.25">
      <c r="A38">
        <v>10</v>
      </c>
      <c r="B38">
        <v>2019</v>
      </c>
      <c r="C38" t="str">
        <f t="shared" si="0"/>
        <v>102019</v>
      </c>
      <c r="D38">
        <v>201901</v>
      </c>
    </row>
    <row r="39" spans="1:4" x14ac:dyDescent="0.25">
      <c r="A39">
        <v>11</v>
      </c>
      <c r="B39">
        <v>2019</v>
      </c>
      <c r="C39" t="str">
        <f t="shared" si="0"/>
        <v>112019</v>
      </c>
      <c r="D39">
        <v>201902</v>
      </c>
    </row>
    <row r="40" spans="1:4" x14ac:dyDescent="0.25">
      <c r="A40">
        <v>12</v>
      </c>
      <c r="B40">
        <v>2019</v>
      </c>
      <c r="C40" t="str">
        <f t="shared" si="0"/>
        <v>122019</v>
      </c>
      <c r="D40">
        <v>201903</v>
      </c>
    </row>
    <row r="41" spans="1:4" x14ac:dyDescent="0.25">
      <c r="A41">
        <v>1</v>
      </c>
      <c r="B41">
        <v>2020</v>
      </c>
      <c r="C41" t="str">
        <f t="shared" si="0"/>
        <v>12020</v>
      </c>
      <c r="D41">
        <v>201904</v>
      </c>
    </row>
    <row r="42" spans="1:4" x14ac:dyDescent="0.25">
      <c r="A42">
        <v>2</v>
      </c>
      <c r="B42">
        <v>2020</v>
      </c>
      <c r="C42" t="str">
        <f t="shared" si="0"/>
        <v>22020</v>
      </c>
      <c r="D42">
        <v>201905</v>
      </c>
    </row>
    <row r="43" spans="1:4" x14ac:dyDescent="0.25">
      <c r="A43">
        <v>3</v>
      </c>
      <c r="B43">
        <v>2020</v>
      </c>
      <c r="C43" t="str">
        <f t="shared" si="0"/>
        <v>32020</v>
      </c>
      <c r="D43">
        <v>201906</v>
      </c>
    </row>
    <row r="44" spans="1:4" x14ac:dyDescent="0.25">
      <c r="A44">
        <v>4</v>
      </c>
      <c r="B44">
        <v>2020</v>
      </c>
      <c r="C44" t="str">
        <f t="shared" si="0"/>
        <v>42020</v>
      </c>
      <c r="D44">
        <v>201907</v>
      </c>
    </row>
    <row r="45" spans="1:4" x14ac:dyDescent="0.25">
      <c r="A45">
        <v>5</v>
      </c>
      <c r="B45">
        <v>2020</v>
      </c>
      <c r="C45" t="str">
        <f t="shared" si="0"/>
        <v>52020</v>
      </c>
      <c r="D45">
        <v>201908</v>
      </c>
    </row>
    <row r="46" spans="1:4" x14ac:dyDescent="0.25">
      <c r="A46">
        <v>6</v>
      </c>
      <c r="B46">
        <v>2020</v>
      </c>
      <c r="C46" t="str">
        <f t="shared" si="0"/>
        <v>62020</v>
      </c>
      <c r="D46">
        <v>201909</v>
      </c>
    </row>
    <row r="47" spans="1:4" x14ac:dyDescent="0.25">
      <c r="A47">
        <v>7</v>
      </c>
      <c r="B47">
        <v>2020</v>
      </c>
      <c r="C47" t="str">
        <f t="shared" si="0"/>
        <v>72020</v>
      </c>
      <c r="D47">
        <v>201910</v>
      </c>
    </row>
    <row r="48" spans="1:4" x14ac:dyDescent="0.25">
      <c r="A48">
        <v>8</v>
      </c>
      <c r="B48">
        <v>2020</v>
      </c>
      <c r="C48" t="str">
        <f t="shared" si="0"/>
        <v>82020</v>
      </c>
      <c r="D48">
        <v>201911</v>
      </c>
    </row>
    <row r="49" spans="1:4" x14ac:dyDescent="0.25">
      <c r="A49">
        <v>9</v>
      </c>
      <c r="B49">
        <v>2020</v>
      </c>
      <c r="C49" t="str">
        <f t="shared" si="0"/>
        <v>92020</v>
      </c>
      <c r="D49">
        <v>201912</v>
      </c>
    </row>
    <row r="50" spans="1:4" x14ac:dyDescent="0.25">
      <c r="A50">
        <v>10</v>
      </c>
      <c r="B50">
        <v>2020</v>
      </c>
      <c r="C50" t="str">
        <f t="shared" si="0"/>
        <v>102020</v>
      </c>
      <c r="D50">
        <v>202001</v>
      </c>
    </row>
    <row r="51" spans="1:4" x14ac:dyDescent="0.25">
      <c r="A51">
        <v>11</v>
      </c>
      <c r="B51">
        <v>2020</v>
      </c>
      <c r="C51" t="str">
        <f t="shared" si="0"/>
        <v>112020</v>
      </c>
      <c r="D51">
        <v>202002</v>
      </c>
    </row>
    <row r="52" spans="1:4" x14ac:dyDescent="0.25">
      <c r="A52">
        <v>12</v>
      </c>
      <c r="B52">
        <v>2020</v>
      </c>
      <c r="C52" t="str">
        <f t="shared" si="0"/>
        <v>122020</v>
      </c>
      <c r="D52">
        <v>202003</v>
      </c>
    </row>
    <row r="53" spans="1:4" x14ac:dyDescent="0.25">
      <c r="A53">
        <v>1</v>
      </c>
      <c r="B53">
        <v>2021</v>
      </c>
      <c r="C53" t="str">
        <f t="shared" si="0"/>
        <v>12021</v>
      </c>
      <c r="D53">
        <v>202004</v>
      </c>
    </row>
    <row r="54" spans="1:4" x14ac:dyDescent="0.25">
      <c r="A54">
        <v>2</v>
      </c>
      <c r="B54">
        <v>2021</v>
      </c>
      <c r="C54" t="str">
        <f t="shared" si="0"/>
        <v>22021</v>
      </c>
      <c r="D54">
        <v>202005</v>
      </c>
    </row>
    <row r="55" spans="1:4" x14ac:dyDescent="0.25">
      <c r="A55">
        <v>3</v>
      </c>
      <c r="B55">
        <v>2021</v>
      </c>
      <c r="C55" t="str">
        <f t="shared" si="0"/>
        <v>32021</v>
      </c>
      <c r="D55">
        <v>202006</v>
      </c>
    </row>
    <row r="56" spans="1:4" x14ac:dyDescent="0.25">
      <c r="A56">
        <v>4</v>
      </c>
      <c r="B56">
        <v>2021</v>
      </c>
      <c r="C56" t="str">
        <f t="shared" si="0"/>
        <v>42021</v>
      </c>
      <c r="D56">
        <v>202007</v>
      </c>
    </row>
    <row r="57" spans="1:4" x14ac:dyDescent="0.25">
      <c r="A57">
        <v>5</v>
      </c>
      <c r="B57">
        <v>2021</v>
      </c>
      <c r="C57" t="str">
        <f t="shared" si="0"/>
        <v>52021</v>
      </c>
      <c r="D57">
        <v>202008</v>
      </c>
    </row>
    <row r="58" spans="1:4" x14ac:dyDescent="0.25">
      <c r="A58">
        <v>6</v>
      </c>
      <c r="B58">
        <v>2021</v>
      </c>
      <c r="C58" t="str">
        <f t="shared" si="0"/>
        <v>62021</v>
      </c>
      <c r="D58">
        <v>202009</v>
      </c>
    </row>
    <row r="59" spans="1:4" x14ac:dyDescent="0.25">
      <c r="A59">
        <v>7</v>
      </c>
      <c r="B59">
        <v>2021</v>
      </c>
      <c r="C59" t="str">
        <f t="shared" si="0"/>
        <v>72021</v>
      </c>
      <c r="D59">
        <v>202010</v>
      </c>
    </row>
    <row r="60" spans="1:4" x14ac:dyDescent="0.25">
      <c r="A60">
        <v>8</v>
      </c>
      <c r="B60">
        <v>2021</v>
      </c>
      <c r="C60" t="str">
        <f t="shared" si="0"/>
        <v>82021</v>
      </c>
      <c r="D60">
        <v>202011</v>
      </c>
    </row>
    <row r="61" spans="1:4" x14ac:dyDescent="0.25">
      <c r="A61">
        <v>9</v>
      </c>
      <c r="B61">
        <v>2021</v>
      </c>
      <c r="C61" t="str">
        <f t="shared" si="0"/>
        <v>92021</v>
      </c>
      <c r="D61">
        <v>202012</v>
      </c>
    </row>
    <row r="62" spans="1:4" x14ac:dyDescent="0.25">
      <c r="A62">
        <v>10</v>
      </c>
      <c r="B62">
        <v>2021</v>
      </c>
      <c r="C62" t="str">
        <f t="shared" si="0"/>
        <v>102021</v>
      </c>
      <c r="D62">
        <v>202101</v>
      </c>
    </row>
    <row r="63" spans="1:4" x14ac:dyDescent="0.25">
      <c r="A63">
        <v>11</v>
      </c>
      <c r="B63">
        <v>2021</v>
      </c>
      <c r="C63" t="str">
        <f t="shared" si="0"/>
        <v>112021</v>
      </c>
      <c r="D63">
        <v>202102</v>
      </c>
    </row>
    <row r="64" spans="1:4" x14ac:dyDescent="0.25">
      <c r="A64">
        <v>12</v>
      </c>
      <c r="B64">
        <v>2021</v>
      </c>
      <c r="C64" t="str">
        <f t="shared" si="0"/>
        <v>122021</v>
      </c>
      <c r="D64">
        <v>202103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Template</vt:lpstr>
      <vt:lpstr>Budget Types</vt:lpstr>
      <vt:lpstr>Budget Upload</vt:lpstr>
      <vt:lpstr>Periods</vt:lpstr>
    </vt:vector>
  </TitlesOfParts>
  <Company>NUI, Galway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0103090s</dc:creator>
  <cp:lastModifiedBy>NUIG</cp:lastModifiedBy>
  <cp:lastPrinted>2016-12-20T15:18:10Z</cp:lastPrinted>
  <dcterms:created xsi:type="dcterms:W3CDTF">2012-10-03T14:53:58Z</dcterms:created>
  <dcterms:modified xsi:type="dcterms:W3CDTF">2016-12-20T15:55:11Z</dcterms:modified>
</cp:coreProperties>
</file>