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C:\Users\0130212s\Desktop\website update\"/>
    </mc:Choice>
  </mc:AlternateContent>
  <xr:revisionPtr revIDLastSave="0" documentId="13_ncr:1_{892633AA-C91A-4AB3-A49C-E692D5C6AA2B}" xr6:coauthVersionLast="47" xr6:coauthVersionMax="47" xr10:uidLastSave="{00000000-0000-0000-0000-000000000000}"/>
  <workbookProtection workbookAlgorithmName="SHA-512" workbookHashValue="Y7ZNqrJVNYNnUUt0oLpFQlU/1eVAUFJEzkUlm3qv0XsNhLNOWkUmy0G/+PW1lkbTQ1e052b773yZ49PaLe3F6Q==" workbookSaltValue="iSGQVkKmdCcH30VEHSdqhw==" workbookSpinCount="100000" lockStructure="1"/>
  <bookViews>
    <workbookView xWindow="-28920" yWindow="-60" windowWidth="29040" windowHeight="15840" xr2:uid="{00000000-000D-0000-FFFF-FFFF00000000}"/>
  </bookViews>
  <sheets>
    <sheet name="Exam Corrections Timesheet" sheetId="1" r:id="rId1"/>
    <sheet name="List" sheetId="5" state="hidden" r:id="rId2"/>
    <sheet name="Gaeilge" sheetId="2" state="hidden" r:id="rId3"/>
    <sheet name="Rates Rátaí" sheetId="3" state="hidden" r:id="rId4"/>
    <sheet name="Notes" sheetId="4" r:id="rId5"/>
  </sheets>
  <definedNames>
    <definedName name="_xlnm.Print_Area" localSheetId="0">'Exam Corrections Timesheet'!$B$1:$H$72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6" i="1" l="1"/>
  <c r="H45" i="1"/>
  <c r="H44" i="1"/>
  <c r="H43" i="1"/>
  <c r="H42" i="1"/>
  <c r="H41" i="1"/>
  <c r="H40" i="1"/>
  <c r="H39" i="1"/>
  <c r="H38" i="1"/>
  <c r="H37" i="1"/>
  <c r="H36" i="1"/>
  <c r="H35" i="1"/>
  <c r="H33" i="1"/>
  <c r="H32" i="1"/>
  <c r="H31" i="1"/>
  <c r="H30" i="1"/>
  <c r="H29" i="1"/>
  <c r="H28" i="1"/>
  <c r="H27" i="1"/>
  <c r="H26" i="1"/>
  <c r="H25" i="1"/>
  <c r="H24" i="1"/>
  <c r="D70" i="1"/>
  <c r="D72" i="1"/>
  <c r="D71" i="1"/>
  <c r="D69" i="1"/>
  <c r="D20" i="1"/>
  <c r="A25" i="1"/>
  <c r="A26" i="1"/>
  <c r="A27" i="1"/>
  <c r="A28" i="1"/>
  <c r="A29" i="1"/>
  <c r="A30" i="1"/>
  <c r="A31" i="1"/>
  <c r="A32" i="1"/>
  <c r="A33" i="1"/>
  <c r="A34" i="1"/>
  <c r="A35" i="1"/>
  <c r="A36" i="1"/>
  <c r="A37" i="1"/>
  <c r="A38" i="1"/>
  <c r="A39" i="1"/>
  <c r="A40" i="1"/>
  <c r="A41" i="1"/>
  <c r="A42" i="1"/>
  <c r="A43" i="1"/>
  <c r="A44" i="1"/>
  <c r="A45" i="1"/>
  <c r="A46" i="1"/>
  <c r="A24" i="1"/>
  <c r="D17" i="1" l="1"/>
  <c r="D18" i="1"/>
  <c r="D19" i="1"/>
  <c r="E25" i="1"/>
  <c r="H34" i="1"/>
  <c r="E26" i="1"/>
  <c r="E27" i="1"/>
  <c r="E28" i="1"/>
  <c r="E29" i="1"/>
  <c r="E30" i="1"/>
  <c r="E31" i="1"/>
  <c r="E32" i="1"/>
  <c r="E33" i="1"/>
  <c r="E34" i="1"/>
  <c r="E35" i="1"/>
  <c r="E36" i="1"/>
  <c r="E37" i="1"/>
  <c r="E38" i="1"/>
  <c r="E39" i="1"/>
  <c r="E40" i="1"/>
  <c r="E41" i="1"/>
  <c r="E42" i="1"/>
  <c r="E43" i="1"/>
  <c r="E44" i="1"/>
  <c r="E45" i="1"/>
  <c r="E46" i="1"/>
  <c r="E24" i="1"/>
  <c r="D14" i="1" l="1"/>
  <c r="D15" i="1"/>
  <c r="A56" i="1" l="1"/>
  <c r="A51" i="1" l="1"/>
  <c r="A60" i="1" l="1"/>
  <c r="C49" i="1" l="1"/>
  <c r="D56" i="1" l="1"/>
  <c r="D57" i="1"/>
  <c r="E56" i="1"/>
  <c r="A57" i="1"/>
  <c r="E57" i="1" s="1"/>
  <c r="G57" i="1" l="1"/>
  <c r="G56" i="1"/>
  <c r="D52" i="1"/>
  <c r="A52" i="1"/>
  <c r="E52" i="1" s="1"/>
  <c r="F47" i="1"/>
  <c r="G52" i="1" l="1"/>
  <c r="E51" i="1"/>
  <c r="D61" i="1"/>
  <c r="A61" i="1"/>
  <c r="E61" i="1" s="1"/>
  <c r="A53" i="1"/>
  <c r="E53" i="1" s="1"/>
  <c r="A55" i="1"/>
  <c r="E55" i="1" s="1"/>
  <c r="D60" i="1"/>
  <c r="D59" i="1"/>
  <c r="D58" i="1"/>
  <c r="D54" i="1"/>
  <c r="D55" i="1"/>
  <c r="D53" i="1"/>
  <c r="E60" i="1"/>
  <c r="A59" i="1"/>
  <c r="E59" i="1" s="1"/>
  <c r="A58" i="1"/>
  <c r="E58" i="1" s="1"/>
  <c r="A54" i="1"/>
  <c r="E54" i="1" s="1"/>
  <c r="G54" i="1" l="1"/>
  <c r="G59" i="1"/>
  <c r="G61" i="1"/>
  <c r="E62" i="1"/>
  <c r="G55" i="1"/>
  <c r="G58" i="1"/>
  <c r="G60" i="1"/>
  <c r="G53" i="1"/>
  <c r="D51" i="1"/>
  <c r="G51" i="1" s="1"/>
  <c r="G62" i="1" l="1"/>
  <c r="G63" i="1" s="1"/>
  <c r="G64" i="1" l="1"/>
</calcChain>
</file>

<file path=xl/sharedStrings.xml><?xml version="1.0" encoding="utf-8"?>
<sst xmlns="http://schemas.openxmlformats.org/spreadsheetml/2006/main" count="233" uniqueCount="169">
  <si>
    <t xml:space="preserve">      </t>
  </si>
  <si>
    <t>Cód Íocaíochta le haghaidh Céartú Scripteanna 325                                             Seol an fhoirm chomhlánaithe ar ais chuig an Oifig Párolla</t>
  </si>
  <si>
    <t>UIMHIR PÁROLLA OÉG:                                       PPS #                                             SCOIL:</t>
  </si>
  <si>
    <t>AINM AN SCRÚDAITHEORA INMHEÁNAIGH:    ________________________________________     UIMH THEILEAFÓIN: ____________
SEOLADH BAILE: ____________________________________________________________________________________</t>
  </si>
  <si>
    <t>CÓD BUISÉID:</t>
  </si>
  <si>
    <t xml:space="preserve">
Earrach  ___ Samhradh  ___ Fómhar  ___ Geimhreadh  ___                                   Seimeastar 1 ___ Seimeastar 2 ____                        20 ___
</t>
  </si>
  <si>
    <r>
      <t xml:space="preserve">Bliain </t>
    </r>
    <r>
      <rPr>
        <b/>
        <vertAlign val="subscript"/>
        <sz val="10"/>
        <rFont val="Arial"/>
        <family val="2"/>
      </rPr>
      <t xml:space="preserve">7 </t>
    </r>
    <r>
      <rPr>
        <b/>
        <sz val="10"/>
        <rFont val="Arial"/>
        <family val="2"/>
      </rPr>
      <t xml:space="preserve">
Clár
(e.g. 1BA1)</t>
    </r>
  </si>
  <si>
    <t>Cód Ábhair/ Modúil 
(e.g. EN100)</t>
  </si>
  <si>
    <t>Fad 
an
Pháipéir</t>
  </si>
  <si>
    <t xml:space="preserve">Líon 
Scripteanna
</t>
  </si>
  <si>
    <t>Líon
Tascanna
Praiticiúla</t>
  </si>
  <si>
    <t>Líon
Uaireanta
Scrúduithe 
Cainte</t>
  </si>
  <si>
    <t>IOMLÁN</t>
  </si>
  <si>
    <t>LUACH IOMLÁN</t>
  </si>
  <si>
    <t xml:space="preserve">
Sínithe: ___________________________________________________
                Scrúdaitheoir Inmheánach</t>
  </si>
  <si>
    <t xml:space="preserve">Níl cead ag scrúdaitheoirí ach íocaíocht ar aistí a cheartú a éileamh, in ionad íocaíocht ar scrúdú a cheartú a éileamh.  Sonraigh an líon leathanach, le do thoil
</t>
  </si>
  <si>
    <r>
      <t xml:space="preserve">Ollscoil na hÉireann, Gaillimh
</t>
    </r>
    <r>
      <rPr>
        <b/>
        <i/>
        <sz val="12"/>
        <rFont val="Arial"/>
        <family val="2"/>
      </rPr>
      <t>An Oifig Párolla</t>
    </r>
  </si>
  <si>
    <r>
      <t xml:space="preserve">* Dátaí Oibrithe
</t>
    </r>
    <r>
      <rPr>
        <b/>
        <i/>
        <u/>
        <sz val="10"/>
        <rFont val="Arial"/>
        <family val="2"/>
      </rPr>
      <t xml:space="preserve">(NB: Seolfar an fhoirm ar ais chugat mura gcuirtear an t-eolas seo ar fáil
</t>
    </r>
  </si>
  <si>
    <t>* N.B.  Teastaíonn an t-eolas seo ón Oifig Párolla le haghaidh Scrúdaitheoirí Inmheánacha nach baill foirne buana iad.  Iarrtar ar Scrúdaitheoirí Inmheánacha sa chatagóir seo na dátaí a ndearnadh an obair cheartúcháin a shonrú, mura sonraítear na dátaí cuí, né dheanfar an íocaíocht a údarú</t>
  </si>
  <si>
    <r>
      <t xml:space="preserve">                                                          Tugaim cead an t-éileamh thuas a údarú</t>
    </r>
    <r>
      <rPr>
        <b/>
        <sz val="10"/>
        <rFont val="Arial"/>
        <family val="2"/>
      </rPr>
      <t xml:space="preserve">
Sínithe: ___________________________________________________
                Ceann Scoile</t>
    </r>
  </si>
  <si>
    <t>Pay Rates for marking Exam Scripts &amp; other assessments</t>
  </si>
  <si>
    <t>Activity Code</t>
  </si>
  <si>
    <t>Description</t>
  </si>
  <si>
    <t>Marking of Scripts (per 3 hour script)</t>
  </si>
  <si>
    <t>Marking of Scripts (per hour)</t>
  </si>
  <si>
    <t>Correction of Orals</t>
  </si>
  <si>
    <t>20.53 per hour</t>
  </si>
  <si>
    <t>2.11 per practical</t>
  </si>
  <si>
    <t>Correction of Essays 20-30 pages (1.5 scripts)</t>
  </si>
  <si>
    <t>Correction of Essays 30+ pages (2 scripts)</t>
  </si>
  <si>
    <t>Postgrad Dissertaion / Minor Thesis</t>
  </si>
  <si>
    <t>Assistant Medical Examining</t>
  </si>
  <si>
    <t>113.54 per day</t>
  </si>
  <si>
    <t>Cost                           €</t>
  </si>
  <si>
    <t>Cód</t>
  </si>
  <si>
    <t>Cur Síos</t>
  </si>
  <si>
    <t>Costas                           €</t>
  </si>
  <si>
    <t>Marcáil Scripteanna (Script 3 uair an chloig)</t>
  </si>
  <si>
    <t>Marcáil Scripteanna (Uair an chloig)</t>
  </si>
  <si>
    <t>Correction of Practicals</t>
  </si>
  <si>
    <t>Ceartú Tascanna Praiticiúla</t>
  </si>
  <si>
    <t>2.11 do gach tasc praiticiúil</t>
  </si>
  <si>
    <t>20.53san uair</t>
  </si>
  <si>
    <t>Ceartú Scrúduithe Cainte</t>
  </si>
  <si>
    <t>Aistí 20-30 leathanach a cheartú (1.5 script)</t>
  </si>
  <si>
    <t>Aistí 30+ leathanach a cheartú (2 script)</t>
  </si>
  <si>
    <t>Tráchtas/Miontráchtas Iarchéime</t>
  </si>
  <si>
    <t>Scrúduitheoir Cúnta Leighis</t>
  </si>
  <si>
    <t>113.54 sa lá</t>
  </si>
  <si>
    <t>Rátaí Pá Scripteanna Scrúduithe &amp; Measúnachtaí eile a Mharcáil</t>
  </si>
  <si>
    <r>
      <t>TABHAIR FAOI DEARA</t>
    </r>
    <r>
      <rPr>
        <i/>
        <sz val="10"/>
        <rFont val="Arial"/>
        <family val="2"/>
      </rPr>
      <t>:   Ní féidir íocaíocht a phróiseáíl mura sonraítear Uimhir Párolla OÉ Gaillimh &amp; uimhir PPS.  Ní féidir foirmeacha a phróiseáil mura bhuil an t-eolas cuí luaite áit ar bith a bhfuil *.  Ní mór do scrúdaitheoirí nua Foirm Sonraí Bainc a chur lena n-éileamh.                                                                                                                                                                        Déan teagmháil leis an Oifig Párolla ma theastaíonn aon cheann de na foirmeacha seo uait.</t>
    </r>
  </si>
  <si>
    <t>* Líon 
Seachtainí Caite ar Obair Cheartúcháin</t>
  </si>
  <si>
    <t>Select from list</t>
  </si>
  <si>
    <t>Type of Work</t>
  </si>
  <si>
    <t>Value</t>
  </si>
  <si>
    <t>Grand Total</t>
  </si>
  <si>
    <t>School:</t>
  </si>
  <si>
    <t>Rate</t>
  </si>
  <si>
    <t>Total Number</t>
  </si>
  <si>
    <t>Cost Centre</t>
  </si>
  <si>
    <t>Cost   €</t>
  </si>
  <si>
    <t>Head of School/Discipline Name:</t>
  </si>
  <si>
    <t>Section A: Personal Details</t>
  </si>
  <si>
    <t>NOTES:</t>
  </si>
  <si>
    <t>Dates of work - Single date must be entered on each line</t>
  </si>
  <si>
    <t>Type of Work (Select from list below)</t>
  </si>
  <si>
    <t>* Please note that the Timesheet must be completed ON-SCREEN to facilitate email authorisation and details for payment of work done will now be uploaded directly from the emailed timesheet.</t>
  </si>
  <si>
    <t>Employee Payroll ID Number:</t>
  </si>
  <si>
    <t xml:space="preserve">Cost € </t>
  </si>
  <si>
    <t>Old rate previous to 1st July 2013</t>
  </si>
  <si>
    <t>Total</t>
  </si>
  <si>
    <t>Please ensure that you include any hours for annual leave / public holiday separately, where applicable. The onus is on the authorised signatory to maintain suitable annual leave / public holiday records. Guidance on annual leave / public holiday entitlements is available on</t>
  </si>
  <si>
    <t>New Rate as of 1st July 2013 (75% of rate pre 1st July 2013)</t>
  </si>
  <si>
    <t xml:space="preserve">CLAIMANT: EMAIL THE COMPLETED TIMESHEET FOR AUTHORISATION TO THE AUTHORISER IN THE SCHOOL OR DEPARTMENT </t>
  </si>
  <si>
    <t>Once the timesheet is completed you should send this to your Authoriser for approval of payment. This must be done via email.</t>
  </si>
  <si>
    <t>2. MAX of 3 TIMESHEETS CAN BE AUTHORISED ON ONE EMAIL (see notes)</t>
  </si>
  <si>
    <t>1. Complete Timesheet On-Screen</t>
  </si>
  <si>
    <t>* Before submitting, please complete all sections in the Hourly Timesheet highlighted in pink to avoid it being returned for completion.</t>
  </si>
  <si>
    <t>New Hourly Paid Employee Set Up Form</t>
  </si>
  <si>
    <t>Payroll Deadlines</t>
  </si>
  <si>
    <t>Payment Dates</t>
  </si>
  <si>
    <t>2. Who is considered a New Claimant/Employee</t>
  </si>
  <si>
    <t xml:space="preserve"> You need to complete the "New Hourly Paid Employee Set Up Form" </t>
  </si>
  <si>
    <t>3. Not a New Claimant but your payslip postal address or bank details need to be amended</t>
  </si>
  <si>
    <t>4. Details of Work Undertaken</t>
  </si>
  <si>
    <r>
      <t>5. Annual Leave / Public Holiday Entitlement</t>
    </r>
    <r>
      <rPr>
        <sz val="12"/>
        <rFont val="Calibri"/>
        <family val="2"/>
        <scheme val="minor"/>
      </rPr>
      <t xml:space="preserve"> </t>
    </r>
  </si>
  <si>
    <t>6. Authorisation</t>
  </si>
  <si>
    <t>Change of Bank Details Form</t>
  </si>
  <si>
    <t>(3252) Correction of Oral Exams (rate per hour)</t>
  </si>
  <si>
    <t>(3253) Correction of Practicals (rate per practical)</t>
  </si>
  <si>
    <t>(3260) Correction of Essays 0 - 9 pages (rate per essay)</t>
  </si>
  <si>
    <t>(3261) Correction of Essays 10 - 19 pages (rate per essay)</t>
  </si>
  <si>
    <t>(3254) Correction of Essays 20-29 pages (rate per essay)</t>
  </si>
  <si>
    <t>(3255) Correction of Essays 30+ pages (rate per essay)</t>
  </si>
  <si>
    <t>(3256) Postgrad Dissertation / Minor Thesis (rate per Dissertation/Thesis)</t>
  </si>
  <si>
    <t>(3258) Major Thesis Corrections (rate per Thesis)</t>
  </si>
  <si>
    <t>(3250) Marking of 1 Hour Scripts</t>
  </si>
  <si>
    <t>(3259) Marking of 2 Hour Scripts</t>
  </si>
  <si>
    <t>(3251) Marking of 3 Hour Scripts</t>
  </si>
  <si>
    <t>Section B: Detail of Work Undertaken</t>
  </si>
  <si>
    <t>Section C: (Complete Section B first)</t>
  </si>
  <si>
    <t>Dissertation / Thesis</t>
  </si>
  <si>
    <t>Thesis</t>
  </si>
  <si>
    <t>Number - Enter total number of type of work corrected (this figure will be multiplied by the rate of pay in section C to receive the correct pay)</t>
  </si>
  <si>
    <t>AUTHORISER (SECTION D): CHECK, AUTHORISE AND EMAIL THIS COMPLETED TIMESHEET TO</t>
  </si>
  <si>
    <t>Please note that this timesheet must be completed on screen. DO NOT ATTEMPT to email this timesheet until all the relevant lines have been completed as the timesheet will be returned if any information is incorrect or incomplete.</t>
  </si>
  <si>
    <t>Scripts</t>
  </si>
  <si>
    <t>Practical(s)</t>
  </si>
  <si>
    <t>Essay(s)</t>
  </si>
  <si>
    <t>For Previous/Current Employee: Do you wish to change your Payslip Postal Address or Bank Details?</t>
  </si>
  <si>
    <t xml:space="preserve">Payroll Website - Hourly Paid Employees - For Managers </t>
  </si>
  <si>
    <t>timesheets.bureau@universityofgalway.ie</t>
  </si>
  <si>
    <t>Forename and Surname:</t>
  </si>
  <si>
    <t>Employment Status at University of Galway</t>
  </si>
  <si>
    <t>Click here and select from drop down list</t>
  </si>
  <si>
    <t>Full Time at University of Galway (Not entitled to holiday pay)</t>
  </si>
  <si>
    <t>Part Time at University of Galway (Entitled to holiday pay (See Notes)</t>
  </si>
  <si>
    <t>Payroll FAQs</t>
  </si>
  <si>
    <t>Employees Paid on Timesheet</t>
  </si>
  <si>
    <t>Teaching Support Staff Process (TSS) Recruitment Process</t>
  </si>
  <si>
    <t>New Claimant or Change in Personal Details/Bank Details/Address:</t>
  </si>
  <si>
    <t>Useful HR and Payroll links</t>
  </si>
  <si>
    <t>Hour(s)</t>
  </si>
  <si>
    <t>Pay Code Type</t>
  </si>
  <si>
    <t>Pay Code (For Office Use Only)</t>
  </si>
  <si>
    <t>Timesheets can't be emailed from a general email address. A valid University of Galway email address of the budget holder or delegate of the cost centre must be used.</t>
  </si>
  <si>
    <t>The person submitting this form to the finance department assumes responsibility for thoroughly reviewing the entire document and confirming the accurate entry of all required data.</t>
  </si>
  <si>
    <t>Date Authorised:</t>
  </si>
  <si>
    <t>The Authoriser for the cost centre must email this form to</t>
  </si>
  <si>
    <t>(DD-MMM-YY)</t>
  </si>
  <si>
    <t>FOR MANAGERS</t>
  </si>
  <si>
    <t>1. The Authoriser must ensure the timesheet is completed accurately before approving and emailing it to Bureau to avoid delays with payment.</t>
  </si>
  <si>
    <t xml:space="preserve">This is your first payment as an employee of University of Galway and your first time being paid by the Payroll Office. </t>
  </si>
  <si>
    <t>Or the only payment you have received from University of Galway is or was for a scholarship stipend, this is not a work payment and therefore you are a new claimant and you need a new payroll number.</t>
  </si>
  <si>
    <r>
      <t xml:space="preserve">Not a New Claimant = You were paid before as a Hourly Paid Employee. You were paid before as a Part Time or Full Time Employee with a contract.  You will always have to use the same payroll number you had for these payments. You can find your payroll number on previous payslips. If you have difficulty finding your Payroll Number please email </t>
    </r>
    <r>
      <rPr>
        <b/>
        <u/>
        <sz val="11"/>
        <color rgb="FF0070C0"/>
        <rFont val="Calibri"/>
        <family val="2"/>
        <scheme val="minor"/>
      </rPr>
      <t>payroll@universityofgalway.ie</t>
    </r>
    <r>
      <rPr>
        <sz val="11"/>
        <rFont val="Calibri"/>
        <family val="2"/>
        <scheme val="minor"/>
      </rPr>
      <t xml:space="preserve"> giving your PPS number to find your payroll ID number</t>
    </r>
  </si>
  <si>
    <t xml:space="preserve"> You need to complete the "Change of Bank Details Form" and only details completed on this form can be amended on University of Galway records. Please find the form on the following link:-</t>
  </si>
  <si>
    <r>
      <t xml:space="preserve">Once your Authoriser has approved the timesheet, this should be emailed to </t>
    </r>
    <r>
      <rPr>
        <b/>
        <u/>
        <sz val="11"/>
        <color theme="4" tint="-0.499984740745262"/>
        <rFont val="Calibri"/>
        <family val="2"/>
        <scheme val="minor"/>
      </rPr>
      <t>timesheets.bureau@universityofgalway.ie</t>
    </r>
    <r>
      <rPr>
        <sz val="11"/>
        <color indexed="8"/>
        <rFont val="Calibri"/>
        <family val="2"/>
      </rPr>
      <t xml:space="preserve"> </t>
    </r>
    <r>
      <rPr>
        <b/>
        <u/>
        <sz val="12"/>
        <color indexed="60"/>
        <rFont val="Calibri"/>
        <family val="2"/>
      </rPr>
      <t>FROM  THE AUTHORISED BUDGET HOLDER OR SIGNATORY’S E-MAIL ACCOUNT</t>
    </r>
    <r>
      <rPr>
        <sz val="11"/>
        <color indexed="8"/>
        <rFont val="Calibri"/>
        <family val="2"/>
      </rPr>
      <t xml:space="preserve">, stating that the timesheet has been approved. 
Only timesheets completed correctly and sent from the authoriser’s email can be considered approved and processed. 
The Authoriser must have the timesheet emailed for payment by the 10th of the month (except for December), however if the 10th falls on the weekend the timesheet must be submitted before this date to be included in the current payroll run.
</t>
    </r>
    <r>
      <rPr>
        <b/>
        <u/>
        <sz val="11"/>
        <color rgb="FFFF0000"/>
        <rFont val="Calibri"/>
        <family val="2"/>
      </rPr>
      <t>IMPORTANT: DUE TO PROBLEMS WITH TOO MANY TIMESHEETS ATTACHED TO ONE EMAIL. A MAX OF 3 TIMESHEETS CAN ONLY BE ACCEPTED ON ONE EMAIL FROM THE BUDGET HOLDERS EMAIL ADDRESS FOR APPROVAL.</t>
    </r>
  </si>
  <si>
    <r>
      <rPr>
        <b/>
        <sz val="16"/>
        <color theme="0"/>
        <rFont val="Arial"/>
        <family val="2"/>
      </rPr>
      <t xml:space="preserve">  </t>
    </r>
    <r>
      <rPr>
        <b/>
        <u/>
        <sz val="16"/>
        <color theme="0"/>
        <rFont val="Arial"/>
        <family val="2"/>
      </rPr>
      <t>timesheets.bureau@universityofgalway.ie</t>
    </r>
  </si>
  <si>
    <t xml:space="preserve">***REQUEST FOR PAYMENT MUST BE SUBMITTED NO LATER THAN 2 MONTHS OF DATE WORKED***  </t>
  </si>
  <si>
    <t>Marking of 1 Hour Scripts</t>
  </si>
  <si>
    <t>Marking of 2 Hour Scripts</t>
  </si>
  <si>
    <t>Marking of 3 Hour Scripts</t>
  </si>
  <si>
    <r>
      <t>Correction of Oral Exams</t>
    </r>
    <r>
      <rPr>
        <sz val="11"/>
        <color rgb="FFC00000"/>
        <rFont val="Calibri"/>
        <family val="2"/>
      </rPr>
      <t xml:space="preserve"> (rate per hour)</t>
    </r>
  </si>
  <si>
    <t>Correction of Practicals (rate per practical)</t>
  </si>
  <si>
    <t>Correction of Essays 0 - 9 pages (rate per essay)</t>
  </si>
  <si>
    <t>Correction of Essays 10 - 19 pages (rate per essay)</t>
  </si>
  <si>
    <t>Correction of Essays 20-29 pages (rate per essay)</t>
  </si>
  <si>
    <t>Correction of Essays 30+ pages (rate per essay)</t>
  </si>
  <si>
    <t>Postgrad Dissertation / Minor Thesis (rate per Dissertation/Thesis)</t>
  </si>
  <si>
    <t>Major Thesis Corrections (rate per Thesis)</t>
  </si>
  <si>
    <t>Scripts Checked</t>
  </si>
  <si>
    <t>Hour(s) spent on Oral Exams</t>
  </si>
  <si>
    <t>Essay(s) Checked</t>
  </si>
  <si>
    <t>Dissertation / Thesis Checked</t>
  </si>
  <si>
    <t xml:space="preserve"> Thesis Checked</t>
  </si>
  <si>
    <t>Pay Code Description</t>
  </si>
  <si>
    <t>Section D (AUTHORISER): Budget holder or delegate approver</t>
  </si>
  <si>
    <r>
      <t xml:space="preserve">For New Employees: Are you a new Claimant paid for the first time?                                 
</t>
    </r>
    <r>
      <rPr>
        <b/>
        <sz val="12"/>
        <color rgb="FFFF0000"/>
        <rFont val="Arial"/>
        <family val="2"/>
      </rPr>
      <t>(Scholarship Payments not relevant)</t>
    </r>
  </si>
  <si>
    <r>
      <rPr>
        <b/>
        <sz val="14"/>
        <color theme="0"/>
        <rFont val="Arial"/>
        <family val="2"/>
      </rPr>
      <t>Year &amp;  Programme</t>
    </r>
    <r>
      <rPr>
        <b/>
        <sz val="11"/>
        <color theme="0"/>
        <rFont val="Arial"/>
        <family val="2"/>
      </rPr>
      <t xml:space="preserve">
</t>
    </r>
    <r>
      <rPr>
        <sz val="11"/>
        <color theme="0"/>
        <rFont val="Arial"/>
        <family val="2"/>
      </rPr>
      <t>(e.g. 1BA1)</t>
    </r>
  </si>
  <si>
    <r>
      <rPr>
        <b/>
        <sz val="14"/>
        <color theme="0"/>
        <rFont val="Arial"/>
        <family val="2"/>
      </rPr>
      <t>Subject/ Module Code</t>
    </r>
    <r>
      <rPr>
        <b/>
        <sz val="11"/>
        <color theme="0"/>
        <rFont val="Arial"/>
        <family val="2"/>
      </rPr>
      <t xml:space="preserve">
</t>
    </r>
    <r>
      <rPr>
        <sz val="11"/>
        <color theme="0"/>
        <rFont val="Arial"/>
        <family val="2"/>
      </rPr>
      <t>(e.g. EN100)</t>
    </r>
  </si>
  <si>
    <r>
      <rPr>
        <b/>
        <sz val="14"/>
        <color theme="0"/>
        <rFont val="Arial"/>
        <family val="2"/>
      </rPr>
      <t xml:space="preserve">Enter a number based on the displayed Pay Code Description under column E </t>
    </r>
    <r>
      <rPr>
        <b/>
        <sz val="11"/>
        <color theme="0"/>
        <rFont val="Arial"/>
        <family val="2"/>
      </rPr>
      <t xml:space="preserve">
</t>
    </r>
    <r>
      <rPr>
        <sz val="10"/>
        <color theme="0"/>
        <rFont val="Arial"/>
        <family val="2"/>
      </rPr>
      <t>(i.e., scripts, hours,  practical,  thesis)</t>
    </r>
  </si>
  <si>
    <r>
      <rPr>
        <b/>
        <sz val="36"/>
        <rFont val="Cambria"/>
        <family val="1"/>
        <scheme val="major"/>
      </rPr>
      <t xml:space="preserve">University of Galway </t>
    </r>
    <r>
      <rPr>
        <b/>
        <sz val="28"/>
        <rFont val="Cambria"/>
        <family val="1"/>
        <scheme val="major"/>
      </rPr>
      <t xml:space="preserve">
Exam Correctors Timesheet v3.18  </t>
    </r>
    <r>
      <rPr>
        <b/>
        <sz val="26"/>
        <rFont val="Cambria"/>
        <family val="1"/>
        <scheme val="major"/>
      </rPr>
      <t xml:space="preserve"> </t>
    </r>
    <r>
      <rPr>
        <b/>
        <sz val="26"/>
        <rFont val="Arial"/>
        <family val="2"/>
      </rPr>
      <t xml:space="preserve">                        </t>
    </r>
  </si>
  <si>
    <r>
      <t xml:space="preserve">Pay Code </t>
    </r>
    <r>
      <rPr>
        <sz val="12"/>
        <color theme="0"/>
        <rFont val="Arial"/>
        <family val="2"/>
      </rPr>
      <t>(For Office Use Only)</t>
    </r>
  </si>
  <si>
    <t>Authorised By (Budget Holder/delegate authoriser):</t>
  </si>
  <si>
    <t>Please note that the timesheet Grand Total represents the Gross Pay, which is the total amount of money an employee receives before any taxes and deductions are subtracted. 
Net pay, on the other hand, refers to the final amount an employee receives after all taxes and deductions have been accounted for.</t>
  </si>
  <si>
    <r>
      <rPr>
        <b/>
        <sz val="20"/>
        <color theme="0"/>
        <rFont val="Arial"/>
        <family val="2"/>
      </rPr>
      <t>Purpose:</t>
    </r>
    <r>
      <rPr>
        <sz val="20"/>
        <color theme="0"/>
        <rFont val="Arial"/>
        <family val="2"/>
      </rPr>
      <t xml:space="preserve"> This form is specifically intended for marking essays that contribute to</t>
    </r>
    <r>
      <rPr>
        <u/>
        <sz val="20"/>
        <color theme="0"/>
        <rFont val="Arial"/>
        <family val="2"/>
      </rPr>
      <t xml:space="preserve"> the </t>
    </r>
    <r>
      <rPr>
        <b/>
        <u/>
        <sz val="20"/>
        <color theme="0"/>
        <rFont val="Arial"/>
        <family val="2"/>
      </rPr>
      <t>overall examination result</t>
    </r>
    <r>
      <rPr>
        <u/>
        <sz val="20"/>
        <color theme="0"/>
        <rFont val="Arial"/>
        <family val="2"/>
      </rPr>
      <t>.</t>
    </r>
    <r>
      <rPr>
        <sz val="20"/>
        <color theme="0"/>
        <rFont val="Arial"/>
        <family val="2"/>
      </rPr>
      <t xml:space="preserve"> 
It should not be used for essay corrections that do not impact the examination marks. 
Please reserve the use of this form exclusively for marking essays that carry examination weightage.</t>
    </r>
  </si>
  <si>
    <r>
      <rPr>
        <b/>
        <sz val="16"/>
        <color theme="0"/>
        <rFont val="Arial"/>
        <family val="2"/>
      </rPr>
      <t>Deadline:</t>
    </r>
    <r>
      <rPr>
        <sz val="16"/>
        <color theme="0"/>
        <rFont val="Arial"/>
        <family val="2"/>
      </rPr>
      <t xml:space="preserve"> If this timesheet is completed accurately and emailed by the</t>
    </r>
    <r>
      <rPr>
        <b/>
        <sz val="16"/>
        <color theme="0"/>
        <rFont val="Arial"/>
        <family val="2"/>
      </rPr>
      <t xml:space="preserve"> BUDGET HOLDER </t>
    </r>
    <r>
      <rPr>
        <sz val="16"/>
        <color theme="0"/>
        <rFont val="Arial"/>
        <family val="2"/>
      </rPr>
      <t xml:space="preserve">OR </t>
    </r>
    <r>
      <rPr>
        <b/>
        <sz val="16"/>
        <color theme="0"/>
        <rFont val="Arial"/>
        <family val="2"/>
      </rPr>
      <t>DELEGATE APPROVER</t>
    </r>
    <r>
      <rPr>
        <sz val="16"/>
        <color theme="0"/>
        <rFont val="Arial"/>
        <family val="2"/>
      </rPr>
      <t xml:space="preserve"> for the specific Cost Centre to the Bureau no later than 5pm on the 10th (except December, deadline is 2nd) it will be included in the next payroll.		                        	                                                                                                                                                                                                                                                                                     </t>
    </r>
  </si>
  <si>
    <t>(343) HOLIDAY PAY ENTITLEMENT 8% of hours</t>
  </si>
  <si>
    <r>
      <rPr>
        <b/>
        <sz val="18"/>
        <color theme="0"/>
        <rFont val="Arial"/>
        <family val="2"/>
      </rPr>
      <t xml:space="preserve">Dates of Work </t>
    </r>
    <r>
      <rPr>
        <b/>
        <sz val="11"/>
        <color theme="0"/>
        <rFont val="Arial"/>
        <family val="2"/>
      </rPr>
      <t xml:space="preserve">
</t>
    </r>
    <r>
      <rPr>
        <sz val="10"/>
        <color theme="0"/>
        <rFont val="Arial"/>
        <family val="2"/>
      </rPr>
      <t>(Required for Social Welfare benefits &amp; verification of employment dates i.e. 01-Jan-2023)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</si>
</sst>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_ ;[Red]\-#,##0.00\ "/>
    <numFmt numFmtId="165" formatCode="dd/mm/yyyy;@"/>
    <numFmt numFmtId="166" formatCode="&quot;€&quot;#,##0.00;[Red]&quot;€&quot;#,##0.00"/>
  </numFmts>
  <fonts count="85"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b/>
      <sz val="11"/>
      <name val="Arial"/>
      <family val="2"/>
    </font>
    <font>
      <sz val="11"/>
      <name val="Arial"/>
      <family val="2"/>
    </font>
    <font>
      <sz val="8"/>
      <name val="Arial"/>
      <family val="2"/>
    </font>
    <font>
      <b/>
      <sz val="12"/>
      <name val="Arial"/>
      <family val="2"/>
    </font>
    <font>
      <b/>
      <i/>
      <sz val="10"/>
      <name val="Arial"/>
      <family val="2"/>
    </font>
    <font>
      <b/>
      <i/>
      <sz val="12"/>
      <name val="Arial"/>
      <family val="2"/>
    </font>
    <font>
      <b/>
      <i/>
      <u/>
      <sz val="10"/>
      <name val="Arial"/>
      <family val="2"/>
    </font>
    <font>
      <i/>
      <sz val="8"/>
      <name val="Arial"/>
      <family val="2"/>
    </font>
    <font>
      <i/>
      <sz val="10"/>
      <name val="Arial"/>
      <family val="2"/>
    </font>
    <font>
      <b/>
      <vertAlign val="subscript"/>
      <sz val="10"/>
      <name val="Arial"/>
      <family val="2"/>
    </font>
    <font>
      <b/>
      <sz val="10"/>
      <name val="Calisto MT"/>
      <family val="1"/>
    </font>
    <font>
      <sz val="10"/>
      <name val="Calisto MT"/>
      <family val="1"/>
    </font>
    <font>
      <b/>
      <sz val="14"/>
      <name val="Calisto MT"/>
      <family val="1"/>
    </font>
    <font>
      <sz val="11"/>
      <color theme="1"/>
      <name val="Calibri"/>
      <family val="2"/>
      <scheme val="minor"/>
    </font>
    <font>
      <u/>
      <sz val="10"/>
      <color theme="10"/>
      <name val="Arial"/>
      <family val="2"/>
    </font>
    <font>
      <sz val="11"/>
      <name val="Calibri"/>
      <family val="2"/>
      <scheme val="minor"/>
    </font>
    <font>
      <sz val="10"/>
      <name val="Calibri"/>
      <family val="2"/>
      <scheme val="minor"/>
    </font>
    <font>
      <b/>
      <sz val="12"/>
      <name val="Calibri"/>
      <family val="2"/>
      <scheme val="minor"/>
    </font>
    <font>
      <sz val="12"/>
      <name val="Calibri"/>
      <family val="2"/>
      <scheme val="minor"/>
    </font>
    <font>
      <b/>
      <i/>
      <sz val="11"/>
      <color theme="0"/>
      <name val="Calibri"/>
      <family val="2"/>
      <scheme val="minor"/>
    </font>
    <font>
      <b/>
      <sz val="12"/>
      <color theme="0"/>
      <name val="Calibri"/>
      <family val="2"/>
      <scheme val="minor"/>
    </font>
    <font>
      <sz val="11"/>
      <color rgb="FF000000"/>
      <name val="Calibri"/>
      <family val="2"/>
      <scheme val="minor"/>
    </font>
    <font>
      <b/>
      <sz val="12"/>
      <color rgb="FF000000"/>
      <name val="Calibri"/>
      <family val="2"/>
      <scheme val="minor"/>
    </font>
    <font>
      <b/>
      <u/>
      <sz val="11"/>
      <color rgb="FF0070C0"/>
      <name val="Calibri"/>
      <family val="2"/>
      <scheme val="minor"/>
    </font>
    <font>
      <b/>
      <u/>
      <sz val="11"/>
      <color theme="4" tint="-0.499984740745262"/>
      <name val="Calibri"/>
      <family val="2"/>
      <scheme val="minor"/>
    </font>
    <font>
      <sz val="11"/>
      <color indexed="8"/>
      <name val="Calibri"/>
      <family val="2"/>
    </font>
    <font>
      <b/>
      <u/>
      <sz val="12"/>
      <color indexed="60"/>
      <name val="Calibri"/>
      <family val="2"/>
    </font>
    <font>
      <b/>
      <u/>
      <sz val="11"/>
      <color rgb="FFFF0000"/>
      <name val="Calibri"/>
      <family val="2"/>
    </font>
    <font>
      <sz val="11"/>
      <color rgb="FF000000"/>
      <name val="Calibri"/>
      <family val="2"/>
    </font>
    <font>
      <b/>
      <sz val="14"/>
      <name val="Arial"/>
      <family val="2"/>
    </font>
    <font>
      <b/>
      <sz val="16"/>
      <name val="Arial"/>
      <family val="2"/>
    </font>
    <font>
      <b/>
      <u/>
      <sz val="16"/>
      <color theme="0"/>
      <name val="Arial"/>
      <family val="2"/>
    </font>
    <font>
      <sz val="12"/>
      <name val="Arial"/>
      <family val="2"/>
    </font>
    <font>
      <sz val="11"/>
      <color rgb="FFC00000"/>
      <name val="Calibri"/>
      <family val="2"/>
    </font>
    <font>
      <b/>
      <sz val="11"/>
      <color rgb="FFC00000"/>
      <name val="Calibri"/>
      <family val="2"/>
      <scheme val="minor"/>
    </font>
    <font>
      <u/>
      <sz val="11"/>
      <color theme="10"/>
      <name val="Calibri"/>
      <family val="2"/>
    </font>
    <font>
      <b/>
      <i/>
      <sz val="12"/>
      <color theme="0"/>
      <name val="Calibri"/>
      <family val="2"/>
      <scheme val="minor"/>
    </font>
    <font>
      <b/>
      <sz val="16"/>
      <color theme="0"/>
      <name val="Arial"/>
      <family val="2"/>
    </font>
    <font>
      <b/>
      <sz val="26"/>
      <name val="Arial"/>
      <family val="2"/>
    </font>
    <font>
      <i/>
      <sz val="26"/>
      <color indexed="9"/>
      <name val="Arial"/>
      <family val="2"/>
    </font>
    <font>
      <i/>
      <sz val="26"/>
      <color theme="0"/>
      <name val="Arial"/>
      <family val="2"/>
    </font>
    <font>
      <i/>
      <sz val="20"/>
      <color theme="0"/>
      <name val="Arial"/>
      <family val="2"/>
    </font>
    <font>
      <i/>
      <sz val="16"/>
      <color theme="0"/>
      <name val="Arial"/>
      <family val="2"/>
    </font>
    <font>
      <sz val="16"/>
      <name val="Arial"/>
      <family val="2"/>
    </font>
    <font>
      <b/>
      <i/>
      <sz val="16"/>
      <name val="Arial"/>
      <family val="2"/>
    </font>
    <font>
      <b/>
      <sz val="18"/>
      <color theme="0"/>
      <name val="Arial"/>
      <family val="2"/>
    </font>
    <font>
      <i/>
      <sz val="18"/>
      <color theme="0"/>
      <name val="Arial"/>
      <family val="2"/>
    </font>
    <font>
      <sz val="18"/>
      <name val="Arial"/>
      <family val="2"/>
    </font>
    <font>
      <b/>
      <sz val="12"/>
      <color theme="1"/>
      <name val="Arial"/>
      <family val="2"/>
    </font>
    <font>
      <b/>
      <sz val="12"/>
      <color rgb="FFFF0000"/>
      <name val="Arial"/>
      <family val="2"/>
    </font>
    <font>
      <sz val="11"/>
      <color rgb="FFC00000"/>
      <name val="Arial"/>
      <family val="2"/>
    </font>
    <font>
      <i/>
      <sz val="11"/>
      <color theme="0"/>
      <name val="Arial"/>
      <family val="2"/>
    </font>
    <font>
      <sz val="11"/>
      <color theme="0"/>
      <name val="Arial"/>
      <family val="2"/>
    </font>
    <font>
      <b/>
      <sz val="14"/>
      <color theme="0"/>
      <name val="Arial"/>
      <family val="2"/>
    </font>
    <font>
      <b/>
      <sz val="11"/>
      <color theme="0"/>
      <name val="Arial"/>
      <family val="2"/>
    </font>
    <font>
      <sz val="10"/>
      <color theme="0"/>
      <name val="Arial"/>
      <family val="2"/>
    </font>
    <font>
      <sz val="16"/>
      <color theme="0"/>
      <name val="Arial"/>
      <family val="2"/>
    </font>
    <font>
      <b/>
      <i/>
      <sz val="18"/>
      <color theme="0"/>
      <name val="Arial"/>
      <family val="2"/>
    </font>
    <font>
      <b/>
      <i/>
      <sz val="14"/>
      <color theme="0"/>
      <name val="Arial"/>
      <family val="2"/>
    </font>
    <font>
      <sz val="14"/>
      <name val="Arial"/>
      <family val="2"/>
    </font>
    <font>
      <sz val="14"/>
      <color theme="1"/>
      <name val="Arial"/>
      <family val="2"/>
    </font>
    <font>
      <i/>
      <sz val="14"/>
      <name val="Arial"/>
      <family val="2"/>
    </font>
    <font>
      <sz val="14"/>
      <color theme="0"/>
      <name val="Arial"/>
      <family val="2"/>
    </font>
    <font>
      <b/>
      <sz val="14"/>
      <color theme="1"/>
      <name val="Arial"/>
      <family val="2"/>
    </font>
    <font>
      <b/>
      <sz val="20"/>
      <color theme="0"/>
      <name val="Arial"/>
      <family val="2"/>
    </font>
    <font>
      <b/>
      <sz val="15"/>
      <name val="Arial"/>
      <family val="2"/>
    </font>
    <font>
      <b/>
      <u/>
      <sz val="15"/>
      <color rgb="FF0000CC"/>
      <name val="Arial"/>
      <family val="2"/>
    </font>
    <font>
      <b/>
      <sz val="36"/>
      <name val="Cambria"/>
      <family val="1"/>
      <scheme val="major"/>
    </font>
    <font>
      <b/>
      <sz val="28"/>
      <name val="Cambria"/>
      <family val="1"/>
      <scheme val="major"/>
    </font>
    <font>
      <b/>
      <sz val="26"/>
      <name val="Cambria"/>
      <family val="1"/>
      <scheme val="major"/>
    </font>
    <font>
      <b/>
      <sz val="12"/>
      <name val="Arial"/>
      <family val="1"/>
    </font>
    <font>
      <sz val="26"/>
      <color theme="0"/>
      <name val="Arial"/>
      <family val="2"/>
    </font>
    <font>
      <sz val="20"/>
      <color theme="0"/>
      <name val="Arial"/>
      <family val="2"/>
    </font>
    <font>
      <b/>
      <sz val="11"/>
      <color theme="1"/>
      <name val="Arial"/>
      <family val="2"/>
    </font>
    <font>
      <sz val="12"/>
      <color theme="0"/>
      <name val="Arial"/>
      <family val="2"/>
    </font>
    <font>
      <b/>
      <u/>
      <sz val="15"/>
      <color theme="10"/>
      <name val="Arial"/>
      <family val="2"/>
    </font>
    <font>
      <sz val="15"/>
      <name val="Arial"/>
      <family val="2"/>
    </font>
    <font>
      <b/>
      <sz val="15"/>
      <color rgb="FFFF0000"/>
      <name val="Arial"/>
      <family val="2"/>
    </font>
    <font>
      <u/>
      <sz val="20"/>
      <color theme="0"/>
      <name val="Arial"/>
      <family val="2"/>
    </font>
    <font>
      <b/>
      <u/>
      <sz val="20"/>
      <color theme="0"/>
      <name val="Arial"/>
      <family val="2"/>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A70050"/>
        <bgColor indexed="64"/>
      </patternFill>
    </fill>
    <fill>
      <patternFill patternType="solid">
        <fgColor rgb="FFFFC000"/>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s>
  <cellStyleXfs count="5">
    <xf numFmtId="0" fontId="0" fillId="0" borderId="0"/>
    <xf numFmtId="0" fontId="19" fillId="0" borderId="0" applyNumberFormat="0" applyFill="0" applyBorder="0" applyAlignment="0" applyProtection="0">
      <alignment vertical="top"/>
      <protection locked="0"/>
    </xf>
    <xf numFmtId="0" fontId="2" fillId="0" borderId="0"/>
    <xf numFmtId="0" fontId="40" fillId="0" borderId="0" applyNumberFormat="0" applyFill="0" applyBorder="0" applyAlignment="0" applyProtection="0">
      <alignment vertical="top"/>
      <protection locked="0"/>
    </xf>
    <xf numFmtId="0" fontId="4" fillId="0" borderId="0"/>
  </cellStyleXfs>
  <cellXfs count="283">
    <xf numFmtId="0" fontId="0" fillId="0" borderId="0" xfId="0"/>
    <xf numFmtId="0" fontId="4" fillId="0" borderId="0" xfId="0" applyFont="1"/>
    <xf numFmtId="0" fontId="6" fillId="0" borderId="0" xfId="0" applyFont="1"/>
    <xf numFmtId="0" fontId="3" fillId="0" borderId="1" xfId="0" applyFont="1" applyBorder="1" applyAlignment="1">
      <alignment horizontal="center" vertical="top"/>
    </xf>
    <xf numFmtId="0" fontId="3" fillId="0" borderId="1" xfId="0" applyFont="1" applyBorder="1" applyAlignment="1">
      <alignment vertical="top"/>
    </xf>
    <xf numFmtId="0" fontId="4" fillId="0" borderId="1" xfId="0" applyFont="1" applyBorder="1" applyAlignment="1">
      <alignment vertical="top" wrapText="1"/>
    </xf>
    <xf numFmtId="0" fontId="4" fillId="0" borderId="1" xfId="0" applyFont="1" applyBorder="1"/>
    <xf numFmtId="0" fontId="4" fillId="0" borderId="2" xfId="0" applyFont="1" applyBorder="1" applyAlignment="1">
      <alignment wrapText="1"/>
    </xf>
    <xf numFmtId="0" fontId="3" fillId="0" borderId="3" xfId="0" applyFont="1" applyBorder="1" applyAlignment="1">
      <alignment horizontal="center" vertical="top"/>
    </xf>
    <xf numFmtId="0" fontId="3" fillId="0" borderId="3" xfId="0" applyFont="1" applyBorder="1" applyAlignment="1">
      <alignment vertical="top"/>
    </xf>
    <xf numFmtId="0" fontId="3" fillId="0" borderId="3" xfId="0" applyFont="1" applyBorder="1" applyAlignment="1">
      <alignment horizontal="left" vertical="top" wrapText="1"/>
    </xf>
    <xf numFmtId="0" fontId="3" fillId="2" borderId="4" xfId="0" applyFont="1" applyFill="1" applyBorder="1" applyAlignment="1">
      <alignment horizontal="center" vertical="top" wrapText="1"/>
    </xf>
    <xf numFmtId="0" fontId="3" fillId="2" borderId="4" xfId="0" applyFont="1" applyFill="1" applyBorder="1" applyAlignment="1">
      <alignment horizontal="center" wrapText="1"/>
    </xf>
    <xf numFmtId="0" fontId="4" fillId="2" borderId="0" xfId="0" applyFont="1" applyFill="1"/>
    <xf numFmtId="0" fontId="4" fillId="0" borderId="3" xfId="0" applyFont="1" applyBorder="1"/>
    <xf numFmtId="0" fontId="3" fillId="0" borderId="0" xfId="0" applyFont="1" applyAlignment="1">
      <alignment vertical="top" wrapText="1"/>
    </xf>
    <xf numFmtId="0" fontId="4" fillId="0" borderId="0" xfId="0" applyFont="1" applyAlignment="1">
      <alignment vertical="top" wrapText="1"/>
    </xf>
    <xf numFmtId="0" fontId="3" fillId="0" borderId="4" xfId="0" applyFont="1" applyBorder="1" applyAlignment="1">
      <alignment vertical="top" wrapText="1"/>
    </xf>
    <xf numFmtId="0" fontId="8" fillId="0" borderId="0" xfId="0" applyFont="1" applyAlignment="1">
      <alignment vertical="top" wrapText="1"/>
    </xf>
    <xf numFmtId="0" fontId="4" fillId="0" borderId="4" xfId="0" applyFont="1" applyBorder="1"/>
    <xf numFmtId="0" fontId="12" fillId="0" borderId="0" xfId="0" applyFont="1"/>
    <xf numFmtId="0" fontId="4" fillId="0" borderId="0" xfId="0" applyFont="1" applyAlignment="1">
      <alignment vertical="top"/>
    </xf>
    <xf numFmtId="0" fontId="4" fillId="0" borderId="0" xfId="0" applyFont="1" applyAlignment="1">
      <alignment vertical="center"/>
    </xf>
    <xf numFmtId="0" fontId="4" fillId="0" borderId="5" xfId="0" applyFont="1" applyBorder="1" applyAlignment="1">
      <alignment vertical="top" wrapText="1"/>
    </xf>
    <xf numFmtId="0" fontId="3" fillId="0" borderId="0" xfId="0" applyFont="1" applyAlignment="1">
      <alignment vertical="top"/>
    </xf>
    <xf numFmtId="0" fontId="0" fillId="0" borderId="0" xfId="0" applyAlignment="1">
      <alignment horizontal="center"/>
    </xf>
    <xf numFmtId="0" fontId="3" fillId="0" borderId="0" xfId="0" applyFont="1"/>
    <xf numFmtId="0" fontId="15" fillId="0" borderId="0" xfId="0" applyFont="1" applyAlignment="1">
      <alignment horizontal="center" wrapText="1"/>
    </xf>
    <xf numFmtId="0" fontId="16" fillId="0" borderId="0" xfId="0" applyFont="1" applyAlignment="1">
      <alignment horizontal="center"/>
    </xf>
    <xf numFmtId="0" fontId="16" fillId="0" borderId="0" xfId="0" applyFont="1"/>
    <xf numFmtId="4" fontId="16" fillId="0" borderId="0" xfId="0" applyNumberFormat="1" applyFont="1" applyAlignment="1">
      <alignment horizontal="center"/>
    </xf>
    <xf numFmtId="0" fontId="15" fillId="0" borderId="0" xfId="0" applyFont="1" applyAlignment="1">
      <alignment horizontal="center" vertical="center"/>
    </xf>
    <xf numFmtId="0" fontId="15" fillId="0" borderId="0" xfId="0" applyFont="1" applyAlignment="1">
      <alignment horizontal="center" vertical="center" wrapText="1"/>
    </xf>
    <xf numFmtId="0" fontId="20" fillId="0" borderId="0" xfId="0" applyFont="1"/>
    <xf numFmtId="0" fontId="18" fillId="0" borderId="18" xfId="0" applyFont="1" applyBorder="1"/>
    <xf numFmtId="0" fontId="26" fillId="4" borderId="0" xfId="0" applyFont="1" applyFill="1" applyAlignment="1">
      <alignment wrapText="1"/>
    </xf>
    <xf numFmtId="0" fontId="21" fillId="4" borderId="0" xfId="0" applyFont="1" applyFill="1"/>
    <xf numFmtId="0" fontId="20" fillId="4" borderId="0" xfId="0" applyFont="1" applyFill="1" applyAlignment="1">
      <alignment wrapText="1"/>
    </xf>
    <xf numFmtId="0" fontId="19" fillId="4" borderId="0" xfId="1" applyFill="1" applyBorder="1" applyAlignment="1" applyProtection="1"/>
    <xf numFmtId="0" fontId="22" fillId="4" borderId="20" xfId="0" applyFont="1" applyFill="1" applyBorder="1"/>
    <xf numFmtId="0" fontId="27" fillId="4" borderId="24" xfId="0" applyFont="1" applyFill="1" applyBorder="1" applyAlignment="1">
      <alignment horizontal="left" wrapText="1"/>
    </xf>
    <xf numFmtId="0" fontId="26" fillId="4" borderId="24" xfId="0" applyFont="1" applyFill="1" applyBorder="1" applyAlignment="1">
      <alignment wrapText="1"/>
    </xf>
    <xf numFmtId="0" fontId="26" fillId="4" borderId="25" xfId="0" applyFont="1" applyFill="1" applyBorder="1" applyAlignment="1">
      <alignment wrapText="1"/>
    </xf>
    <xf numFmtId="0" fontId="22" fillId="4" borderId="20" xfId="0" applyFont="1" applyFill="1" applyBorder="1" applyAlignment="1">
      <alignment wrapText="1"/>
    </xf>
    <xf numFmtId="0" fontId="20" fillId="4" borderId="24" xfId="0" applyFont="1" applyFill="1" applyBorder="1" applyAlignment="1">
      <alignment wrapText="1"/>
    </xf>
    <xf numFmtId="0" fontId="20" fillId="4" borderId="25" xfId="0" applyFont="1" applyFill="1" applyBorder="1" applyAlignment="1">
      <alignment wrapText="1"/>
    </xf>
    <xf numFmtId="0" fontId="22" fillId="4" borderId="20" xfId="0" applyFont="1" applyFill="1" applyBorder="1" applyAlignment="1">
      <alignment horizontal="left" vertical="top" wrapText="1"/>
    </xf>
    <xf numFmtId="0" fontId="20" fillId="4" borderId="25" xfId="0" applyFont="1" applyFill="1" applyBorder="1"/>
    <xf numFmtId="0" fontId="19" fillId="4" borderId="25" xfId="1" applyFill="1" applyBorder="1" applyAlignment="1" applyProtection="1">
      <alignment wrapText="1"/>
    </xf>
    <xf numFmtId="0" fontId="24" fillId="7" borderId="18" xfId="0" applyFont="1" applyFill="1" applyBorder="1" applyAlignment="1">
      <alignment horizontal="center"/>
    </xf>
    <xf numFmtId="0" fontId="5" fillId="9" borderId="1" xfId="0" applyFont="1" applyFill="1" applyBorder="1" applyAlignment="1" applyProtection="1">
      <alignment horizontal="center" vertical="center" wrapText="1"/>
      <protection hidden="1"/>
    </xf>
    <xf numFmtId="0" fontId="5" fillId="9" borderId="32" xfId="0" applyFont="1" applyFill="1" applyBorder="1" applyAlignment="1" applyProtection="1">
      <alignment horizontal="center" vertical="center" wrapText="1"/>
      <protection hidden="1"/>
    </xf>
    <xf numFmtId="0" fontId="5" fillId="9" borderId="3" xfId="0" applyFont="1" applyFill="1" applyBorder="1" applyAlignment="1" applyProtection="1">
      <alignment horizontal="center" vertical="center" wrapText="1"/>
      <protection hidden="1"/>
    </xf>
    <xf numFmtId="0" fontId="25" fillId="7" borderId="10" xfId="0" applyFont="1" applyFill="1" applyBorder="1" applyAlignment="1">
      <alignment horizontal="center" vertical="center" wrapText="1"/>
    </xf>
    <xf numFmtId="0" fontId="41" fillId="7" borderId="22" xfId="0" applyFont="1" applyFill="1" applyBorder="1" applyAlignment="1">
      <alignment horizontal="center" vertical="center"/>
    </xf>
    <xf numFmtId="0" fontId="25" fillId="7" borderId="31" xfId="0" applyFont="1" applyFill="1" applyBorder="1" applyAlignment="1">
      <alignment horizontal="center" vertical="center" wrapText="1"/>
    </xf>
    <xf numFmtId="0" fontId="41" fillId="7" borderId="22" xfId="0" applyFont="1" applyFill="1" applyBorder="1" applyAlignment="1">
      <alignment horizontal="center" vertical="center" wrapText="1"/>
    </xf>
    <xf numFmtId="0" fontId="20" fillId="0" borderId="1" xfId="0" applyFont="1" applyBorder="1" applyAlignment="1">
      <alignment horizontal="center"/>
    </xf>
    <xf numFmtId="0" fontId="0" fillId="0" borderId="1" xfId="0" applyBorder="1"/>
    <xf numFmtId="4" fontId="20" fillId="0" borderId="1" xfId="0" applyNumberFormat="1" applyFont="1" applyBorder="1" applyAlignment="1">
      <alignment horizontal="center"/>
    </xf>
    <xf numFmtId="0" fontId="0" fillId="0" borderId="1" xfId="0" applyBorder="1" applyAlignment="1">
      <alignment horizontal="center"/>
    </xf>
    <xf numFmtId="164" fontId="39" fillId="0" borderId="1" xfId="0" applyNumberFormat="1" applyFont="1" applyBorder="1" applyAlignment="1">
      <alignment horizontal="center"/>
    </xf>
    <xf numFmtId="0" fontId="19" fillId="4" borderId="25" xfId="1" applyFill="1" applyBorder="1" applyAlignment="1" applyProtection="1">
      <alignment vertical="center"/>
    </xf>
    <xf numFmtId="0" fontId="26" fillId="4" borderId="24" xfId="0" applyFont="1" applyFill="1" applyBorder="1" applyAlignment="1">
      <alignment vertical="center" wrapText="1"/>
    </xf>
    <xf numFmtId="0" fontId="0" fillId="0" borderId="0" xfId="0" applyAlignment="1">
      <alignment vertical="center"/>
    </xf>
    <xf numFmtId="0" fontId="26" fillId="4" borderId="25" xfId="0" applyFont="1" applyFill="1" applyBorder="1" applyAlignment="1" applyProtection="1">
      <alignment vertical="center" wrapText="1"/>
      <protection hidden="1"/>
    </xf>
    <xf numFmtId="0" fontId="21" fillId="4" borderId="0" xfId="0" applyFont="1" applyFill="1" applyProtection="1">
      <protection hidden="1"/>
    </xf>
    <xf numFmtId="0" fontId="22" fillId="4" borderId="20" xfId="0" applyFont="1" applyFill="1" applyBorder="1" applyProtection="1">
      <protection hidden="1"/>
    </xf>
    <xf numFmtId="0" fontId="26" fillId="4" borderId="24" xfId="0" applyFont="1" applyFill="1" applyBorder="1" applyAlignment="1" applyProtection="1">
      <alignment wrapText="1"/>
      <protection hidden="1"/>
    </xf>
    <xf numFmtId="2" fontId="37" fillId="0" borderId="3" xfId="0" applyNumberFormat="1" applyFont="1" applyBorder="1" applyAlignment="1" applyProtection="1">
      <alignment horizontal="center" vertical="center"/>
      <protection locked="0"/>
    </xf>
    <xf numFmtId="165" fontId="37" fillId="0" borderId="1" xfId="0" applyNumberFormat="1" applyFont="1" applyBorder="1" applyAlignment="1" applyProtection="1">
      <alignment horizontal="left" vertical="center" wrapText="1"/>
      <protection locked="0"/>
    </xf>
    <xf numFmtId="0" fontId="37" fillId="0" borderId="1"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6" fillId="0" borderId="32" xfId="0" applyFont="1" applyBorder="1" applyAlignment="1" applyProtection="1">
      <alignment vertical="center" wrapText="1"/>
      <protection locked="0"/>
    </xf>
    <xf numFmtId="164" fontId="1" fillId="0" borderId="1" xfId="0" applyNumberFormat="1" applyFont="1" applyBorder="1" applyAlignment="1">
      <alignment horizontal="center"/>
    </xf>
    <xf numFmtId="0" fontId="20" fillId="0" borderId="1" xfId="0" applyFont="1" applyBorder="1" applyAlignment="1">
      <alignment wrapText="1"/>
    </xf>
    <xf numFmtId="0" fontId="33" fillId="0" borderId="1" xfId="0" applyFont="1" applyBorder="1" applyAlignment="1">
      <alignment vertical="center" wrapText="1"/>
    </xf>
    <xf numFmtId="0" fontId="45" fillId="3" borderId="0" xfId="0" applyFont="1" applyFill="1" applyAlignment="1">
      <alignment vertical="center" wrapText="1"/>
    </xf>
    <xf numFmtId="0" fontId="4" fillId="3" borderId="0" xfId="0" applyFont="1" applyFill="1"/>
    <xf numFmtId="0" fontId="47" fillId="3" borderId="0" xfId="0" applyFont="1" applyFill="1" applyAlignment="1">
      <alignment vertical="top" wrapText="1"/>
    </xf>
    <xf numFmtId="0" fontId="48" fillId="0" borderId="0" xfId="0" applyFont="1"/>
    <xf numFmtId="0" fontId="46" fillId="0" borderId="33" xfId="0" applyFont="1" applyBorder="1" applyAlignment="1">
      <alignment horizontal="center" vertical="center" wrapText="1"/>
    </xf>
    <xf numFmtId="0" fontId="45" fillId="0" borderId="0" xfId="0" applyFont="1" applyAlignment="1">
      <alignment vertical="center" wrapText="1"/>
    </xf>
    <xf numFmtId="0" fontId="47" fillId="0" borderId="0" xfId="0" applyFont="1" applyAlignment="1">
      <alignment vertical="top" wrapText="1"/>
    </xf>
    <xf numFmtId="0" fontId="47" fillId="0" borderId="33" xfId="0" applyFont="1" applyBorder="1" applyAlignment="1">
      <alignment horizontal="center" vertical="center" wrapText="1"/>
    </xf>
    <xf numFmtId="0" fontId="47" fillId="3" borderId="0" xfId="0" applyFont="1" applyFill="1" applyAlignment="1">
      <alignment vertical="center" wrapText="1"/>
    </xf>
    <xf numFmtId="0" fontId="47" fillId="0" borderId="0" xfId="0" applyFont="1" applyAlignment="1">
      <alignment vertical="center" wrapText="1"/>
    </xf>
    <xf numFmtId="0" fontId="49" fillId="0" borderId="33" xfId="0" applyFont="1" applyBorder="1" applyAlignment="1">
      <alignment horizontal="center" vertical="center" wrapText="1"/>
    </xf>
    <xf numFmtId="0" fontId="4" fillId="3" borderId="0" xfId="0" applyFont="1" applyFill="1" applyAlignment="1">
      <alignment vertical="center"/>
    </xf>
    <xf numFmtId="0" fontId="48" fillId="0" borderId="8" xfId="0" applyFont="1" applyBorder="1" applyAlignment="1">
      <alignment vertical="center"/>
    </xf>
    <xf numFmtId="0" fontId="48" fillId="0" borderId="0" xfId="0" applyFont="1" applyAlignment="1">
      <alignment vertical="center"/>
    </xf>
    <xf numFmtId="0" fontId="4" fillId="0" borderId="33" xfId="0" applyFont="1" applyBorder="1"/>
    <xf numFmtId="0" fontId="8" fillId="3" borderId="33" xfId="0" applyFont="1" applyFill="1" applyBorder="1" applyAlignment="1">
      <alignment wrapText="1"/>
    </xf>
    <xf numFmtId="0" fontId="45" fillId="3" borderId="33" xfId="0" applyFont="1" applyFill="1" applyBorder="1" applyAlignment="1">
      <alignment horizontal="center" vertical="center" wrapText="1"/>
    </xf>
    <xf numFmtId="0" fontId="45" fillId="3" borderId="0" xfId="0" applyFont="1" applyFill="1" applyAlignment="1">
      <alignment horizontal="center" vertical="center" wrapText="1"/>
    </xf>
    <xf numFmtId="0" fontId="51" fillId="3" borderId="0" xfId="0" applyFont="1" applyFill="1" applyAlignment="1">
      <alignment horizontal="center" vertical="center" wrapText="1"/>
    </xf>
    <xf numFmtId="0" fontId="52" fillId="0" borderId="0" xfId="0" applyFont="1" applyAlignment="1">
      <alignment vertical="center"/>
    </xf>
    <xf numFmtId="0" fontId="55" fillId="9" borderId="20" xfId="1" applyFont="1" applyFill="1" applyBorder="1" applyAlignment="1" applyProtection="1">
      <alignment horizontal="left" vertical="center" wrapText="1"/>
      <protection hidden="1"/>
    </xf>
    <xf numFmtId="0" fontId="56" fillId="3" borderId="0" xfId="0" applyFont="1" applyFill="1" applyAlignment="1">
      <alignment horizontal="center" vertical="center" wrapText="1"/>
    </xf>
    <xf numFmtId="0" fontId="55" fillId="9" borderId="24" xfId="1" applyFont="1" applyFill="1" applyBorder="1" applyAlignment="1" applyProtection="1">
      <alignment horizontal="left" vertical="center" wrapText="1"/>
      <protection hidden="1"/>
    </xf>
    <xf numFmtId="0" fontId="37" fillId="0" borderId="0" xfId="0" applyFont="1"/>
    <xf numFmtId="0" fontId="37" fillId="0" borderId="30" xfId="0" applyFont="1" applyBorder="1" applyAlignment="1" applyProtection="1">
      <alignment horizontal="center" vertical="center" wrapText="1"/>
      <protection locked="0"/>
    </xf>
    <xf numFmtId="49" fontId="37" fillId="0" borderId="23" xfId="0" applyNumberFormat="1" applyFont="1" applyBorder="1" applyAlignment="1" applyProtection="1">
      <alignment horizontal="center" vertical="center" wrapText="1"/>
      <protection locked="0"/>
    </xf>
    <xf numFmtId="0" fontId="37" fillId="0" borderId="23" xfId="0" applyFont="1" applyBorder="1" applyAlignment="1" applyProtection="1">
      <alignment horizontal="center" vertical="center" wrapText="1"/>
      <protection locked="0"/>
    </xf>
    <xf numFmtId="0" fontId="55" fillId="9" borderId="25" xfId="1" applyFont="1" applyFill="1" applyBorder="1" applyAlignment="1" applyProtection="1">
      <alignment horizontal="left" vertical="center" wrapText="1"/>
      <protection hidden="1"/>
    </xf>
    <xf numFmtId="0" fontId="6" fillId="3" borderId="0" xfId="0" applyFont="1" applyFill="1"/>
    <xf numFmtId="0" fontId="57" fillId="3" borderId="0" xfId="0" applyFont="1" applyFill="1"/>
    <xf numFmtId="0" fontId="6" fillId="3" borderId="0" xfId="0" applyFont="1" applyFill="1" applyAlignment="1">
      <alignment vertical="center"/>
    </xf>
    <xf numFmtId="0" fontId="59" fillId="7" borderId="10" xfId="0" applyFont="1" applyFill="1" applyBorder="1" applyAlignment="1">
      <alignment horizontal="left" vertical="center" wrapText="1"/>
    </xf>
    <xf numFmtId="0" fontId="59" fillId="7" borderId="27" xfId="0" applyFont="1" applyFill="1" applyBorder="1" applyAlignment="1">
      <alignment horizontal="left" vertical="center" wrapText="1"/>
    </xf>
    <xf numFmtId="0" fontId="55" fillId="0" borderId="0" xfId="0" applyFont="1" applyAlignment="1" applyProtection="1">
      <alignment vertical="center"/>
      <protection hidden="1"/>
    </xf>
    <xf numFmtId="2" fontId="42" fillId="7" borderId="4" xfId="0" applyNumberFormat="1" applyFont="1" applyFill="1" applyBorder="1" applyAlignment="1" applyProtection="1">
      <alignment horizontal="center" vertical="center" wrapText="1"/>
      <protection hidden="1"/>
    </xf>
    <xf numFmtId="0" fontId="64" fillId="3" borderId="0" xfId="0" applyFont="1" applyFill="1" applyAlignment="1">
      <alignment vertical="center"/>
    </xf>
    <xf numFmtId="0" fontId="64" fillId="0" borderId="0" xfId="0" applyFont="1" applyAlignment="1">
      <alignment vertical="center"/>
    </xf>
    <xf numFmtId="0" fontId="48" fillId="3" borderId="0" xfId="0" applyFont="1" applyFill="1"/>
    <xf numFmtId="0" fontId="64" fillId="0" borderId="0" xfId="0" applyFont="1" applyAlignment="1">
      <alignment horizontal="center" vertical="center" wrapText="1"/>
    </xf>
    <xf numFmtId="0" fontId="60" fillId="3" borderId="0" xfId="0" applyFont="1" applyFill="1"/>
    <xf numFmtId="0" fontId="55" fillId="9" borderId="20" xfId="0" applyFont="1" applyFill="1" applyBorder="1" applyAlignment="1" applyProtection="1">
      <alignment vertical="center" wrapText="1"/>
      <protection hidden="1"/>
    </xf>
    <xf numFmtId="0" fontId="55" fillId="9" borderId="24" xfId="0" applyFont="1" applyFill="1" applyBorder="1" applyAlignment="1" applyProtection="1">
      <alignment vertical="center" wrapText="1"/>
      <protection hidden="1"/>
    </xf>
    <xf numFmtId="0" fontId="55" fillId="9" borderId="25" xfId="0" applyFont="1" applyFill="1" applyBorder="1" applyAlignment="1" applyProtection="1">
      <alignment vertical="center" wrapText="1"/>
      <protection hidden="1"/>
    </xf>
    <xf numFmtId="0" fontId="19" fillId="0" borderId="0" xfId="1" applyAlignment="1" applyProtection="1"/>
    <xf numFmtId="0" fontId="5" fillId="0" borderId="0" xfId="0" applyFont="1" applyAlignment="1">
      <alignment horizontal="center" wrapText="1"/>
    </xf>
    <xf numFmtId="0" fontId="6" fillId="0" borderId="0" xfId="0" applyFont="1" applyAlignment="1">
      <alignment horizontal="center"/>
    </xf>
    <xf numFmtId="4" fontId="6" fillId="0" borderId="0" xfId="0" applyNumberFormat="1" applyFont="1" applyAlignment="1">
      <alignment horizontal="center"/>
    </xf>
    <xf numFmtId="0" fontId="76" fillId="3" borderId="0" xfId="0" applyFont="1" applyFill="1" applyAlignment="1">
      <alignment vertical="center" wrapText="1"/>
    </xf>
    <xf numFmtId="0" fontId="61" fillId="3" borderId="0" xfId="0" applyFont="1" applyFill="1" applyAlignment="1">
      <alignment vertical="center" wrapText="1"/>
    </xf>
    <xf numFmtId="0" fontId="61" fillId="0" borderId="33" xfId="0" applyFont="1" applyBorder="1" applyAlignment="1">
      <alignment horizontal="center" vertical="center" wrapText="1"/>
    </xf>
    <xf numFmtId="0" fontId="4" fillId="3" borderId="0" xfId="0" applyFont="1" applyFill="1" applyProtection="1">
      <protection hidden="1"/>
    </xf>
    <xf numFmtId="0" fontId="78" fillId="4" borderId="35" xfId="0" applyFont="1" applyFill="1" applyBorder="1" applyAlignment="1" applyProtection="1">
      <alignment horizontal="center" vertical="center" wrapText="1"/>
      <protection locked="0"/>
    </xf>
    <xf numFmtId="0" fontId="78" fillId="4" borderId="29" xfId="0" applyFont="1" applyFill="1" applyBorder="1" applyAlignment="1" applyProtection="1">
      <alignment horizontal="center" vertical="center" wrapText="1"/>
      <protection locked="0"/>
    </xf>
    <xf numFmtId="0" fontId="6" fillId="0" borderId="40"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53" fillId="4" borderId="28" xfId="0" applyFont="1" applyFill="1" applyBorder="1" applyAlignment="1" applyProtection="1">
      <alignment horizontal="center" vertical="center" wrapText="1"/>
      <protection locked="0"/>
    </xf>
    <xf numFmtId="0" fontId="58" fillId="7" borderId="43" xfId="0" applyFont="1" applyFill="1" applyBorder="1" applyAlignment="1">
      <alignment horizontal="left" vertical="center"/>
    </xf>
    <xf numFmtId="2" fontId="37" fillId="0" borderId="1" xfId="0" applyNumberFormat="1" applyFont="1" applyBorder="1" applyAlignment="1" applyProtection="1">
      <alignment horizontal="center" vertical="center"/>
      <protection locked="0"/>
    </xf>
    <xf numFmtId="2" fontId="37" fillId="0" borderId="32" xfId="0" applyNumberFormat="1" applyFont="1" applyBorder="1" applyAlignment="1" applyProtection="1">
      <alignment horizontal="center" vertical="center"/>
      <protection locked="0"/>
    </xf>
    <xf numFmtId="165" fontId="37" fillId="0" borderId="32" xfId="0" applyNumberFormat="1" applyFont="1" applyBorder="1" applyAlignment="1" applyProtection="1">
      <alignment horizontal="left" vertical="center" wrapText="1"/>
      <protection locked="0"/>
    </xf>
    <xf numFmtId="165" fontId="37" fillId="0" borderId="3" xfId="0" applyNumberFormat="1" applyFont="1" applyBorder="1" applyAlignment="1" applyProtection="1">
      <alignment horizontal="left" vertical="center" wrapText="1"/>
      <protection locked="0"/>
    </xf>
    <xf numFmtId="0" fontId="58" fillId="7" borderId="43" xfId="0" applyFont="1" applyFill="1" applyBorder="1" applyAlignment="1">
      <alignment horizontal="left" vertical="center" wrapText="1"/>
    </xf>
    <xf numFmtId="0" fontId="37" fillId="4" borderId="1" xfId="0" applyFont="1" applyFill="1" applyBorder="1" applyAlignment="1" applyProtection="1">
      <alignment horizontal="center" vertical="center"/>
      <protection hidden="1"/>
    </xf>
    <xf numFmtId="0" fontId="42" fillId="7" borderId="10" xfId="0" applyFont="1" applyFill="1" applyBorder="1" applyAlignment="1">
      <alignment horizontal="center" vertical="center" wrapText="1"/>
    </xf>
    <xf numFmtId="0" fontId="62" fillId="7" borderId="7" xfId="0" applyFont="1" applyFill="1" applyBorder="1" applyAlignment="1" applyProtection="1">
      <alignment vertical="center"/>
      <protection hidden="1"/>
    </xf>
    <xf numFmtId="0" fontId="51" fillId="7" borderId="4" xfId="0" applyFont="1" applyFill="1" applyBorder="1" applyAlignment="1" applyProtection="1">
      <alignment vertical="center"/>
      <protection hidden="1"/>
    </xf>
    <xf numFmtId="0" fontId="51" fillId="7" borderId="2" xfId="0" applyFont="1" applyFill="1" applyBorder="1" applyAlignment="1" applyProtection="1">
      <alignment horizontal="center" vertical="center" wrapText="1"/>
      <protection hidden="1"/>
    </xf>
    <xf numFmtId="0" fontId="63" fillId="7" borderId="3" xfId="0" applyFont="1" applyFill="1" applyBorder="1" applyAlignment="1" applyProtection="1">
      <alignment vertical="center" wrapText="1"/>
      <protection hidden="1"/>
    </xf>
    <xf numFmtId="0" fontId="63" fillId="7" borderId="3" xfId="0" applyFont="1" applyFill="1" applyBorder="1" applyAlignment="1" applyProtection="1">
      <alignment horizontal="center" vertical="center"/>
      <protection hidden="1"/>
    </xf>
    <xf numFmtId="0" fontId="63" fillId="7" borderId="25" xfId="0" applyFont="1" applyFill="1" applyBorder="1" applyAlignment="1" applyProtection="1">
      <alignment horizontal="center" vertical="center"/>
      <protection hidden="1"/>
    </xf>
    <xf numFmtId="0" fontId="65" fillId="0" borderId="1" xfId="0" applyFont="1" applyBorder="1" applyAlignment="1" applyProtection="1">
      <alignment vertical="center"/>
      <protection hidden="1"/>
    </xf>
    <xf numFmtId="0" fontId="66" fillId="3" borderId="1" xfId="0" applyFont="1" applyFill="1" applyBorder="1" applyAlignment="1" applyProtection="1">
      <alignment horizontal="center" vertical="center" wrapText="1"/>
      <protection hidden="1"/>
    </xf>
    <xf numFmtId="164" fontId="65" fillId="0" borderId="1" xfId="0" applyNumberFormat="1" applyFont="1" applyBorder="1" applyAlignment="1" applyProtection="1">
      <alignment horizontal="center" vertical="center"/>
      <protection hidden="1"/>
    </xf>
    <xf numFmtId="164" fontId="65" fillId="0" borderId="1" xfId="0" applyNumberFormat="1" applyFont="1" applyBorder="1" applyAlignment="1" applyProtection="1">
      <alignment vertical="center"/>
      <protection hidden="1"/>
    </xf>
    <xf numFmtId="166" fontId="65" fillId="0" borderId="3" xfId="0" applyNumberFormat="1" applyFont="1" applyBorder="1" applyAlignment="1" applyProtection="1">
      <alignment vertical="center"/>
      <protection hidden="1"/>
    </xf>
    <xf numFmtId="166" fontId="65" fillId="0" borderId="1" xfId="0" applyNumberFormat="1" applyFont="1" applyBorder="1" applyAlignment="1" applyProtection="1">
      <alignment vertical="center"/>
      <protection hidden="1"/>
    </xf>
    <xf numFmtId="0" fontId="65" fillId="7" borderId="0" xfId="0" applyFont="1" applyFill="1" applyAlignment="1" applyProtection="1">
      <alignment vertical="center" wrapText="1"/>
      <protection hidden="1"/>
    </xf>
    <xf numFmtId="164" fontId="65" fillId="7" borderId="0" xfId="0" applyNumberFormat="1" applyFont="1" applyFill="1" applyAlignment="1" applyProtection="1">
      <alignment horizontal="center" vertical="center"/>
      <protection locked="0" hidden="1"/>
    </xf>
    <xf numFmtId="9" fontId="68" fillId="5" borderId="0" xfId="0" applyNumberFormat="1" applyFont="1" applyFill="1" applyAlignment="1" applyProtection="1">
      <alignment horizontal="center" vertical="center" wrapText="1"/>
      <protection hidden="1"/>
    </xf>
    <xf numFmtId="164" fontId="65" fillId="5" borderId="0" xfId="0" applyNumberFormat="1" applyFont="1" applyFill="1" applyAlignment="1" applyProtection="1">
      <alignment horizontal="center" vertical="center"/>
      <protection locked="0" hidden="1"/>
    </xf>
    <xf numFmtId="164" fontId="65" fillId="5" borderId="0" xfId="0" applyNumberFormat="1" applyFont="1" applyFill="1" applyAlignment="1" applyProtection="1">
      <alignment vertical="center"/>
      <protection locked="0" hidden="1"/>
    </xf>
    <xf numFmtId="0" fontId="42" fillId="7" borderId="13" xfId="0" applyFont="1" applyFill="1" applyBorder="1" applyAlignment="1" applyProtection="1">
      <alignment vertical="center"/>
      <protection hidden="1"/>
    </xf>
    <xf numFmtId="164" fontId="42" fillId="7" borderId="13" xfId="0" applyNumberFormat="1" applyFont="1" applyFill="1" applyBorder="1" applyAlignment="1" applyProtection="1">
      <alignment vertical="center"/>
      <protection hidden="1"/>
    </xf>
    <xf numFmtId="0" fontId="8" fillId="0" borderId="41" xfId="0" applyFont="1" applyBorder="1" applyAlignment="1" applyProtection="1">
      <alignment horizontal="left" vertical="center" wrapText="1"/>
      <protection locked="0"/>
    </xf>
    <xf numFmtId="166" fontId="50" fillId="7" borderId="26" xfId="0" applyNumberFormat="1" applyFont="1" applyFill="1" applyBorder="1" applyAlignment="1" applyProtection="1">
      <alignment vertical="center"/>
      <protection hidden="1"/>
    </xf>
    <xf numFmtId="166" fontId="68" fillId="5" borderId="19" xfId="0" applyNumberFormat="1" applyFont="1" applyFill="1" applyBorder="1" applyAlignment="1" applyProtection="1">
      <alignment vertical="center"/>
      <protection hidden="1"/>
    </xf>
    <xf numFmtId="166" fontId="58" fillId="7" borderId="36" xfId="0" applyNumberFormat="1" applyFont="1" applyFill="1" applyBorder="1" applyAlignment="1" applyProtection="1">
      <alignment vertical="center"/>
      <protection hidden="1"/>
    </xf>
    <xf numFmtId="164" fontId="58" fillId="7" borderId="0" xfId="0" applyNumberFormat="1" applyFont="1" applyFill="1" applyAlignment="1" applyProtection="1">
      <alignment vertical="center"/>
      <protection hidden="1"/>
    </xf>
    <xf numFmtId="0" fontId="6" fillId="3" borderId="0" xfId="0" applyFont="1" applyFill="1" applyProtection="1">
      <protection hidden="1"/>
    </xf>
    <xf numFmtId="0" fontId="6" fillId="3" borderId="0" xfId="0" applyFont="1" applyFill="1" applyAlignment="1" applyProtection="1">
      <alignment vertical="center"/>
      <protection hidden="1"/>
    </xf>
    <xf numFmtId="0" fontId="42" fillId="7" borderId="8" xfId="0" applyFont="1" applyFill="1" applyBorder="1" applyAlignment="1" applyProtection="1">
      <alignment vertical="top" wrapText="1"/>
      <protection hidden="1"/>
    </xf>
    <xf numFmtId="0" fontId="61" fillId="7" borderId="8" xfId="0" applyFont="1" applyFill="1" applyBorder="1" applyProtection="1">
      <protection hidden="1"/>
    </xf>
    <xf numFmtId="0" fontId="61" fillId="7" borderId="8" xfId="0" applyFont="1" applyFill="1" applyBorder="1" applyAlignment="1" applyProtection="1">
      <alignment vertical="top" wrapText="1"/>
      <protection hidden="1"/>
    </xf>
    <xf numFmtId="0" fontId="42" fillId="7" borderId="4" xfId="0" applyFont="1" applyFill="1" applyBorder="1" applyAlignment="1" applyProtection="1">
      <alignment vertical="top" wrapText="1"/>
      <protection hidden="1"/>
    </xf>
    <xf numFmtId="164" fontId="67" fillId="7" borderId="0" xfId="0" applyNumberFormat="1" applyFont="1" applyFill="1" applyAlignment="1" applyProtection="1">
      <alignment vertical="center"/>
      <protection hidden="1"/>
    </xf>
    <xf numFmtId="0" fontId="36" fillId="7" borderId="33" xfId="1" applyFont="1" applyFill="1" applyBorder="1" applyAlignment="1" applyProtection="1">
      <alignment horizontal="left" vertical="center" wrapText="1"/>
    </xf>
    <xf numFmtId="0" fontId="44" fillId="0" borderId="0" xfId="0" applyFont="1" applyAlignment="1">
      <alignment horizontal="center" vertical="center" wrapText="1"/>
    </xf>
    <xf numFmtId="0" fontId="63" fillId="7" borderId="3" xfId="0" applyFont="1" applyFill="1" applyBorder="1" applyAlignment="1" applyProtection="1">
      <alignment horizontal="center" vertical="center"/>
      <protection hidden="1"/>
    </xf>
    <xf numFmtId="0" fontId="63" fillId="7" borderId="30" xfId="0" applyFont="1" applyFill="1" applyBorder="1" applyAlignment="1" applyProtection="1">
      <alignment horizontal="center" vertical="center"/>
      <protection hidden="1"/>
    </xf>
    <xf numFmtId="0" fontId="51" fillId="7" borderId="37" xfId="0" applyFont="1" applyFill="1" applyBorder="1" applyAlignment="1" applyProtection="1">
      <alignment horizontal="left" vertical="center" wrapText="1"/>
      <protection hidden="1"/>
    </xf>
    <xf numFmtId="0" fontId="51" fillId="7" borderId="10" xfId="0" applyFont="1" applyFill="1" applyBorder="1" applyAlignment="1" applyProtection="1">
      <alignment horizontal="left" vertical="center" wrapText="1"/>
      <protection hidden="1"/>
    </xf>
    <xf numFmtId="0" fontId="51" fillId="7" borderId="11" xfId="0" applyFont="1" applyFill="1" applyBorder="1" applyAlignment="1" applyProtection="1">
      <alignment horizontal="left" vertical="center" wrapText="1"/>
      <protection hidden="1"/>
    </xf>
    <xf numFmtId="0" fontId="36" fillId="7" borderId="8" xfId="1" applyFont="1" applyFill="1" applyBorder="1" applyAlignment="1" applyProtection="1">
      <alignment horizontal="left" vertical="center" wrapText="1"/>
    </xf>
    <xf numFmtId="0" fontId="36" fillId="7" borderId="2" xfId="1" applyFont="1" applyFill="1" applyBorder="1" applyAlignment="1" applyProtection="1">
      <alignment horizontal="left" vertical="center" wrapText="1"/>
    </xf>
    <xf numFmtId="0" fontId="61" fillId="7" borderId="33" xfId="0" applyFont="1" applyFill="1" applyBorder="1" applyAlignment="1">
      <alignment horizontal="center" vertical="center" wrapText="1"/>
    </xf>
    <xf numFmtId="0" fontId="77" fillId="7" borderId="33" xfId="0" applyFont="1" applyFill="1" applyBorder="1" applyAlignment="1">
      <alignment horizontal="center" vertical="center" wrapText="1"/>
    </xf>
    <xf numFmtId="0" fontId="75" fillId="0" borderId="34" xfId="0" applyFont="1" applyBorder="1" applyAlignment="1">
      <alignment horizontal="center" vertical="center" wrapText="1"/>
    </xf>
    <xf numFmtId="0" fontId="8" fillId="0" borderId="34" xfId="0" applyFont="1" applyBorder="1" applyAlignment="1">
      <alignment horizontal="center" vertical="center" wrapText="1"/>
    </xf>
    <xf numFmtId="0" fontId="50" fillId="7" borderId="0" xfId="0" applyFont="1" applyFill="1" applyAlignment="1">
      <alignment horizontal="left" vertical="center" wrapText="1"/>
    </xf>
    <xf numFmtId="0" fontId="50" fillId="7" borderId="17" xfId="0" applyFont="1" applyFill="1" applyBorder="1" applyAlignment="1">
      <alignment horizontal="left" vertical="center" wrapText="1"/>
    </xf>
    <xf numFmtId="0" fontId="42" fillId="7" borderId="33" xfId="0" applyFont="1" applyFill="1" applyBorder="1" applyAlignment="1">
      <alignment horizontal="center" vertical="center" wrapText="1"/>
    </xf>
    <xf numFmtId="0" fontId="42" fillId="7" borderId="33" xfId="0" applyFont="1" applyFill="1" applyBorder="1" applyAlignment="1">
      <alignment horizontal="right" vertical="center" wrapText="1"/>
    </xf>
    <xf numFmtId="0" fontId="35" fillId="8" borderId="33" xfId="0" applyFont="1" applyFill="1" applyBorder="1" applyAlignment="1">
      <alignment horizontal="center" vertical="center" wrapText="1"/>
    </xf>
    <xf numFmtId="0" fontId="8" fillId="0" borderId="1" xfId="0" applyFont="1" applyBorder="1" applyAlignment="1">
      <alignment horizontal="left" vertical="center" wrapText="1"/>
    </xf>
    <xf numFmtId="0" fontId="68" fillId="5" borderId="0" xfId="0" applyFont="1" applyFill="1" applyAlignment="1" applyProtection="1">
      <alignment horizontal="left" vertical="center" wrapText="1"/>
      <protection hidden="1"/>
    </xf>
    <xf numFmtId="0" fontId="65" fillId="5" borderId="0" xfId="0" applyFont="1" applyFill="1" applyAlignment="1" applyProtection="1">
      <alignment horizontal="left" vertical="center" wrapText="1"/>
      <protection hidden="1"/>
    </xf>
    <xf numFmtId="0" fontId="69" fillId="7" borderId="7" xfId="0" applyFont="1" applyFill="1" applyBorder="1" applyAlignment="1">
      <alignment horizontal="left" vertical="center" wrapText="1"/>
    </xf>
    <xf numFmtId="0" fontId="69" fillId="7" borderId="8" xfId="0" applyFont="1" applyFill="1" applyBorder="1" applyAlignment="1">
      <alignment horizontal="left" vertical="center" wrapText="1"/>
    </xf>
    <xf numFmtId="0" fontId="69" fillId="7" borderId="2" xfId="0" applyFont="1" applyFill="1" applyBorder="1" applyAlignment="1">
      <alignment horizontal="left" vertical="center" wrapText="1"/>
    </xf>
    <xf numFmtId="0" fontId="53" fillId="0" borderId="1" xfId="0" applyFont="1" applyBorder="1" applyAlignment="1">
      <alignment horizontal="left" vertical="center" wrapText="1"/>
    </xf>
    <xf numFmtId="0" fontId="53" fillId="3" borderId="32" xfId="0" applyFont="1" applyFill="1" applyBorder="1" applyAlignment="1">
      <alignment horizontal="left" vertical="center" wrapText="1"/>
    </xf>
    <xf numFmtId="0" fontId="48" fillId="6" borderId="7" xfId="0" applyFont="1" applyFill="1" applyBorder="1" applyAlignment="1">
      <alignment horizontal="center" vertical="center" wrapText="1"/>
    </xf>
    <xf numFmtId="0" fontId="48" fillId="6" borderId="8" xfId="0" applyFont="1" applyFill="1" applyBorder="1" applyAlignment="1">
      <alignment horizontal="center" vertical="center" wrapText="1"/>
    </xf>
    <xf numFmtId="0" fontId="48" fillId="6" borderId="2" xfId="0" applyFont="1" applyFill="1" applyBorder="1" applyAlignment="1">
      <alignment horizontal="center" vertical="center" wrapText="1"/>
    </xf>
    <xf numFmtId="0" fontId="70" fillId="9" borderId="21" xfId="1" applyFont="1" applyFill="1" applyBorder="1" applyAlignment="1" applyProtection="1">
      <alignment horizontal="center" vertical="center" wrapText="1"/>
    </xf>
    <xf numFmtId="0" fontId="70" fillId="9" borderId="15" xfId="1" applyFont="1" applyFill="1" applyBorder="1" applyAlignment="1" applyProtection="1">
      <alignment horizontal="center" vertical="center" wrapText="1"/>
    </xf>
    <xf numFmtId="0" fontId="71" fillId="9" borderId="0" xfId="1" applyFont="1" applyFill="1" applyBorder="1" applyAlignment="1" applyProtection="1">
      <alignment horizontal="center" vertical="center" wrapText="1"/>
      <protection locked="0"/>
    </xf>
    <xf numFmtId="0" fontId="71" fillId="9" borderId="17" xfId="1" applyFont="1" applyFill="1" applyBorder="1" applyAlignment="1" applyProtection="1">
      <alignment horizontal="center" vertical="center" wrapText="1"/>
      <protection locked="0"/>
    </xf>
    <xf numFmtId="49" fontId="71" fillId="9" borderId="0" xfId="1" applyNumberFormat="1" applyFont="1" applyFill="1" applyBorder="1" applyAlignment="1" applyProtection="1">
      <alignment horizontal="center" vertical="center" wrapText="1"/>
      <protection locked="0"/>
    </xf>
    <xf numFmtId="49" fontId="71" fillId="9" borderId="17" xfId="1" applyNumberFormat="1" applyFont="1" applyFill="1" applyBorder="1" applyAlignment="1" applyProtection="1">
      <alignment horizontal="center" vertical="center" wrapText="1"/>
      <protection locked="0"/>
    </xf>
    <xf numFmtId="0" fontId="71" fillId="9" borderId="0" xfId="1" applyFont="1" applyFill="1" applyBorder="1" applyAlignment="1" applyProtection="1">
      <alignment horizontal="center" vertical="center"/>
      <protection locked="0"/>
    </xf>
    <xf numFmtId="0" fontId="71" fillId="9" borderId="17" xfId="1" applyFont="1" applyFill="1" applyBorder="1" applyAlignment="1" applyProtection="1">
      <alignment horizontal="center" vertical="center"/>
      <protection locked="0"/>
    </xf>
    <xf numFmtId="0" fontId="50" fillId="7" borderId="12" xfId="0" applyFont="1" applyFill="1" applyBorder="1" applyAlignment="1" applyProtection="1">
      <alignment horizontal="center" vertical="center"/>
      <protection hidden="1"/>
    </xf>
    <xf numFmtId="0" fontId="50" fillId="7" borderId="13" xfId="0" applyFont="1" applyFill="1" applyBorder="1" applyAlignment="1" applyProtection="1">
      <alignment horizontal="center" vertical="center"/>
      <protection hidden="1"/>
    </xf>
    <xf numFmtId="0" fontId="53" fillId="3" borderId="1" xfId="0" applyFont="1" applyFill="1" applyBorder="1" applyAlignment="1">
      <alignment horizontal="left" vertical="center" wrapText="1"/>
    </xf>
    <xf numFmtId="0" fontId="71" fillId="9" borderId="13" xfId="1" applyFont="1" applyFill="1" applyBorder="1" applyAlignment="1" applyProtection="1">
      <alignment horizontal="center" vertical="center"/>
    </xf>
    <xf numFmtId="0" fontId="71" fillId="9" borderId="14" xfId="1" applyFont="1" applyFill="1" applyBorder="1" applyAlignment="1" applyProtection="1">
      <alignment horizontal="center" vertical="center"/>
    </xf>
    <xf numFmtId="0" fontId="50" fillId="7" borderId="7" xfId="0" applyFont="1" applyFill="1" applyBorder="1" applyAlignment="1">
      <alignment horizontal="left" vertical="center"/>
    </xf>
    <xf numFmtId="0" fontId="50" fillId="7" borderId="8" xfId="0" applyFont="1" applyFill="1" applyBorder="1" applyAlignment="1">
      <alignment horizontal="left" vertical="center"/>
    </xf>
    <xf numFmtId="0" fontId="50" fillId="7" borderId="2" xfId="0" applyFont="1" applyFill="1" applyBorder="1" applyAlignment="1">
      <alignment horizontal="left" vertical="center"/>
    </xf>
    <xf numFmtId="0" fontId="50" fillId="7" borderId="7" xfId="0" applyFont="1" applyFill="1" applyBorder="1" applyAlignment="1">
      <alignment horizontal="left" vertical="center" wrapText="1"/>
    </xf>
    <xf numFmtId="0" fontId="50" fillId="7" borderId="8" xfId="0" applyFont="1" applyFill="1" applyBorder="1" applyAlignment="1">
      <alignment horizontal="left" vertical="center" wrapText="1"/>
    </xf>
    <xf numFmtId="0" fontId="50" fillId="7" borderId="2" xfId="0" applyFont="1" applyFill="1" applyBorder="1" applyAlignment="1">
      <alignment horizontal="left" vertical="center" wrapText="1"/>
    </xf>
    <xf numFmtId="0" fontId="8" fillId="0" borderId="3" xfId="0" applyFont="1" applyBorder="1" applyAlignment="1">
      <alignment horizontal="left" vertical="center" wrapText="1"/>
    </xf>
    <xf numFmtId="0" fontId="50" fillId="7" borderId="0" xfId="0" applyFont="1" applyFill="1" applyAlignment="1" applyProtection="1">
      <alignment horizontal="left" vertical="center" wrapText="1"/>
      <protection hidden="1"/>
    </xf>
    <xf numFmtId="0" fontId="58" fillId="7" borderId="0" xfId="0" applyFont="1" applyFill="1" applyAlignment="1" applyProtection="1">
      <alignment horizontal="left" vertical="center" wrapText="1"/>
      <protection hidden="1"/>
    </xf>
    <xf numFmtId="0" fontId="4" fillId="0" borderId="0" xfId="0" applyFont="1" applyAlignment="1">
      <alignment horizontal="center"/>
    </xf>
    <xf numFmtId="0" fontId="63" fillId="7" borderId="3" xfId="0" applyFont="1" applyFill="1" applyBorder="1" applyAlignment="1" applyProtection="1">
      <alignment horizontal="left" vertical="center"/>
      <protection hidden="1"/>
    </xf>
    <xf numFmtId="15" fontId="42" fillId="7" borderId="9" xfId="0" applyNumberFormat="1" applyFont="1" applyFill="1" applyBorder="1" applyAlignment="1">
      <alignment horizontal="right" vertical="center" wrapText="1"/>
    </xf>
    <xf numFmtId="15" fontId="42" fillId="7" borderId="10" xfId="0" applyNumberFormat="1" applyFont="1" applyFill="1" applyBorder="1" applyAlignment="1">
      <alignment horizontal="right" vertical="center" wrapText="1"/>
    </xf>
    <xf numFmtId="15" fontId="42" fillId="7" borderId="27" xfId="0" applyNumberFormat="1" applyFont="1" applyFill="1" applyBorder="1" applyAlignment="1">
      <alignment horizontal="right" vertical="center" wrapText="1"/>
    </xf>
    <xf numFmtId="15" fontId="35" fillId="6" borderId="7" xfId="0" applyNumberFormat="1" applyFont="1" applyFill="1" applyBorder="1" applyAlignment="1">
      <alignment horizontal="right" vertical="center" wrapText="1"/>
    </xf>
    <xf numFmtId="15" fontId="35" fillId="6" borderId="8" xfId="0" applyNumberFormat="1" applyFont="1" applyFill="1" applyBorder="1" applyAlignment="1">
      <alignment horizontal="right" vertical="center" wrapText="1"/>
    </xf>
    <xf numFmtId="15" fontId="35" fillId="6" borderId="2" xfId="0" applyNumberFormat="1" applyFont="1" applyFill="1" applyBorder="1" applyAlignment="1">
      <alignment horizontal="right" vertical="center" wrapText="1"/>
    </xf>
    <xf numFmtId="0" fontId="34" fillId="6" borderId="7" xfId="0" applyFont="1" applyFill="1" applyBorder="1" applyAlignment="1">
      <alignment horizontal="left" vertical="center" wrapText="1"/>
    </xf>
    <xf numFmtId="0" fontId="34" fillId="6" borderId="8" xfId="0" applyFont="1" applyFill="1" applyBorder="1" applyAlignment="1">
      <alignment horizontal="left" vertical="center" wrapText="1"/>
    </xf>
    <xf numFmtId="0" fontId="34" fillId="6" borderId="2" xfId="0" applyFont="1" applyFill="1" applyBorder="1" applyAlignment="1">
      <alignment horizontal="left" vertical="center" wrapText="1"/>
    </xf>
    <xf numFmtId="0" fontId="81" fillId="9" borderId="16" xfId="0" applyFont="1" applyFill="1" applyBorder="1" applyAlignment="1">
      <alignment vertical="center" wrapText="1"/>
    </xf>
    <xf numFmtId="0" fontId="81" fillId="9" borderId="0" xfId="0" applyFont="1" applyFill="1" applyAlignment="1">
      <alignment vertical="center" wrapText="1"/>
    </xf>
    <xf numFmtId="0" fontId="81" fillId="9" borderId="17" xfId="0" applyFont="1" applyFill="1" applyBorder="1" applyAlignment="1">
      <alignment vertical="center" wrapText="1"/>
    </xf>
    <xf numFmtId="0" fontId="82" fillId="9" borderId="16" xfId="0" applyFont="1" applyFill="1" applyBorder="1" applyAlignment="1">
      <alignment vertical="center" wrapText="1"/>
    </xf>
    <xf numFmtId="0" fontId="8" fillId="3" borderId="38" xfId="0" applyFont="1" applyFill="1" applyBorder="1" applyAlignment="1">
      <alignment horizontal="right" vertical="center" wrapText="1"/>
    </xf>
    <xf numFmtId="0" fontId="8" fillId="3" borderId="44" xfId="0" applyFont="1" applyFill="1" applyBorder="1" applyAlignment="1">
      <alignment horizontal="right" vertical="center" wrapText="1"/>
    </xf>
    <xf numFmtId="0" fontId="8" fillId="3" borderId="18" xfId="0" applyFont="1" applyFill="1" applyBorder="1" applyAlignment="1">
      <alignment horizontal="right" vertical="center" wrapText="1"/>
    </xf>
    <xf numFmtId="0" fontId="8" fillId="3" borderId="19" xfId="0" applyFont="1" applyFill="1" applyBorder="1" applyAlignment="1">
      <alignment horizontal="right" vertical="center" wrapText="1"/>
    </xf>
    <xf numFmtId="0" fontId="8" fillId="3" borderId="39" xfId="0" applyFont="1" applyFill="1" applyBorder="1" applyAlignment="1">
      <alignment horizontal="right" vertical="center" wrapText="1"/>
    </xf>
    <xf numFmtId="0" fontId="8" fillId="3" borderId="26" xfId="0" applyFont="1" applyFill="1" applyBorder="1" applyAlignment="1">
      <alignment horizontal="right" vertical="center" wrapText="1"/>
    </xf>
    <xf numFmtId="0" fontId="71" fillId="9" borderId="6" xfId="1" applyFont="1" applyFill="1" applyBorder="1" applyAlignment="1" applyProtection="1">
      <alignment vertical="center" wrapText="1"/>
      <protection locked="0"/>
    </xf>
    <xf numFmtId="0" fontId="71" fillId="9" borderId="21" xfId="1" applyFont="1" applyFill="1" applyBorder="1" applyAlignment="1" applyProtection="1">
      <alignment vertical="center" wrapText="1"/>
      <protection locked="0"/>
    </xf>
    <xf numFmtId="0" fontId="71" fillId="9" borderId="15" xfId="1" applyFont="1" applyFill="1" applyBorder="1" applyAlignment="1" applyProtection="1">
      <alignment vertical="center" wrapText="1"/>
      <protection locked="0"/>
    </xf>
    <xf numFmtId="0" fontId="80" fillId="9" borderId="16" xfId="1" applyFont="1" applyFill="1" applyBorder="1" applyAlignment="1" applyProtection="1">
      <alignment vertical="center"/>
      <protection locked="0"/>
    </xf>
    <xf numFmtId="0" fontId="80" fillId="9" borderId="0" xfId="1" applyFont="1" applyFill="1" applyBorder="1" applyAlignment="1" applyProtection="1">
      <alignment vertical="center"/>
      <protection locked="0"/>
    </xf>
    <xf numFmtId="0" fontId="80" fillId="9" borderId="17" xfId="1" applyFont="1" applyFill="1" applyBorder="1" applyAlignment="1" applyProtection="1">
      <alignment vertical="center"/>
      <protection locked="0"/>
    </xf>
    <xf numFmtId="0" fontId="8" fillId="2" borderId="7" xfId="0" applyFont="1" applyFill="1" applyBorder="1" applyAlignment="1">
      <alignment horizontal="center" wrapText="1"/>
    </xf>
    <xf numFmtId="0" fontId="4" fillId="0" borderId="8" xfId="0" applyFont="1" applyBorder="1" applyAlignment="1">
      <alignment horizontal="center" wrapText="1"/>
    </xf>
    <xf numFmtId="0" fontId="4" fillId="0" borderId="2" xfId="0" applyFont="1" applyBorder="1" applyAlignment="1">
      <alignment horizontal="center" wrapText="1"/>
    </xf>
    <xf numFmtId="0" fontId="5" fillId="0" borderId="7" xfId="0" applyFont="1" applyBorder="1" applyAlignment="1">
      <alignment horizontal="center" wrapText="1"/>
    </xf>
    <xf numFmtId="0" fontId="0" fillId="0" borderId="8" xfId="0" applyBorder="1" applyAlignment="1">
      <alignment horizontal="center" wrapText="1"/>
    </xf>
    <xf numFmtId="0" fontId="0" fillId="0" borderId="2" xfId="0" applyBorder="1" applyAlignment="1">
      <alignment horizontal="center" wrapText="1"/>
    </xf>
    <xf numFmtId="0" fontId="5" fillId="0" borderId="7" xfId="0" applyFont="1" applyBorder="1" applyAlignment="1">
      <alignment vertical="top" wrapText="1"/>
    </xf>
    <xf numFmtId="0" fontId="4" fillId="0" borderId="8" xfId="0" applyFont="1" applyBorder="1" applyAlignment="1">
      <alignment vertical="top" wrapText="1"/>
    </xf>
    <xf numFmtId="0" fontId="4" fillId="0" borderId="2" xfId="0" applyFont="1" applyBorder="1" applyAlignment="1">
      <alignment vertical="top" wrapText="1"/>
    </xf>
    <xf numFmtId="0" fontId="5" fillId="0" borderId="7" xfId="0" applyFont="1" applyBorder="1"/>
    <xf numFmtId="0" fontId="4" fillId="0" borderId="8" xfId="0" applyFont="1" applyBorder="1"/>
    <xf numFmtId="0" fontId="4" fillId="0" borderId="2" xfId="0" applyFont="1" applyBorder="1"/>
    <xf numFmtId="0" fontId="11" fillId="0" borderId="0" xfId="0" applyFont="1" applyAlignment="1">
      <alignment wrapText="1"/>
    </xf>
    <xf numFmtId="0" fontId="13" fillId="0" borderId="0" xfId="0" applyFont="1" applyAlignment="1">
      <alignment wrapText="1"/>
    </xf>
    <xf numFmtId="0" fontId="12" fillId="0" borderId="6" xfId="0"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2" xfId="0" applyBorder="1" applyAlignment="1">
      <alignment vertical="top" wrapText="1"/>
    </xf>
    <xf numFmtId="0" fontId="0" fillId="0" borderId="14" xfId="0" applyBorder="1" applyAlignment="1">
      <alignment vertical="top" wrapText="1"/>
    </xf>
    <xf numFmtId="0" fontId="12" fillId="0" borderId="15" xfId="0" applyFont="1" applyBorder="1" applyAlignment="1">
      <alignment vertical="top" wrapText="1"/>
    </xf>
    <xf numFmtId="0" fontId="12" fillId="0" borderId="16" xfId="0" applyFont="1" applyBorder="1" applyAlignment="1">
      <alignment vertical="top" wrapText="1"/>
    </xf>
    <xf numFmtId="0" fontId="12" fillId="0" borderId="17" xfId="0" applyFont="1" applyBorder="1" applyAlignment="1">
      <alignment vertical="top" wrapText="1"/>
    </xf>
    <xf numFmtId="0" fontId="12" fillId="0" borderId="12" xfId="0" applyFont="1" applyBorder="1" applyAlignment="1">
      <alignment vertical="top" wrapText="1"/>
    </xf>
    <xf numFmtId="0" fontId="12" fillId="0" borderId="14" xfId="0" applyFont="1" applyBorder="1" applyAlignment="1">
      <alignment vertical="top" wrapText="1"/>
    </xf>
    <xf numFmtId="0" fontId="3" fillId="0" borderId="7" xfId="0" applyFont="1" applyBorder="1"/>
    <xf numFmtId="0" fontId="3" fillId="0" borderId="2" xfId="0" applyFont="1" applyBorder="1"/>
    <xf numFmtId="0" fontId="3" fillId="0" borderId="7" xfId="0" applyFont="1" applyBorder="1" applyAlignment="1">
      <alignment wrapText="1"/>
    </xf>
    <xf numFmtId="0" fontId="4" fillId="0" borderId="8" xfId="0" applyFont="1" applyBorder="1" applyAlignment="1">
      <alignment wrapText="1"/>
    </xf>
    <xf numFmtId="0" fontId="9" fillId="0" borderId="7" xfId="0" applyFont="1" applyBorder="1" applyAlignment="1">
      <alignment vertical="top" wrapText="1"/>
    </xf>
    <xf numFmtId="0" fontId="17" fillId="0" borderId="0" xfId="0" applyFont="1" applyAlignment="1">
      <alignment horizontal="center"/>
    </xf>
  </cellXfs>
  <cellStyles count="5">
    <cellStyle name="Hyperlink" xfId="1" builtinId="8"/>
    <cellStyle name="Hyperlink 2" xfId="3" xr:uid="{00000000-0005-0000-0000-000001000000}"/>
    <cellStyle name="Normal" xfId="0" builtinId="0"/>
    <cellStyle name="Normal 2" xfId="4" xr:uid="{00000000-0005-0000-0000-000003000000}"/>
    <cellStyle name="Normal 3" xfId="2" xr:uid="{00000000-0005-0000-0000-000004000000}"/>
  </cellStyles>
  <dxfs count="11">
    <dxf>
      <font>
        <color theme="0" tint="-0.499984740745262"/>
      </font>
    </dxf>
    <dxf>
      <fill>
        <patternFill>
          <bgColor theme="5" tint="0.79998168889431442"/>
        </patternFill>
      </fill>
      <border>
        <left style="thin">
          <color indexed="64"/>
        </left>
        <right style="thin">
          <color indexed="64"/>
        </right>
        <top style="thin">
          <color indexed="64"/>
        </top>
        <bottom style="thin">
          <color indexed="64"/>
        </bottom>
      </border>
    </dxf>
    <dxf>
      <fill>
        <patternFill>
          <bgColor theme="5" tint="0.79998168889431442"/>
        </patternFill>
      </fill>
    </dxf>
    <dxf>
      <fill>
        <patternFill>
          <bgColor theme="5" tint="0.79998168889431442"/>
        </patternFill>
      </fill>
      <border>
        <left style="thin">
          <color auto="1"/>
        </left>
        <right style="thin">
          <color auto="1"/>
        </right>
        <top style="thin">
          <color auto="1"/>
        </top>
        <bottom style="thin">
          <color auto="1"/>
        </bottom>
        <vertical/>
        <horizontal/>
      </border>
    </dxf>
    <dxf>
      <font>
        <strike val="0"/>
        <color theme="0"/>
      </font>
      <fill>
        <patternFill>
          <bgColor theme="4" tint="-0.499984740745262"/>
        </patternFill>
      </fill>
    </dxf>
    <dxf>
      <font>
        <strike val="0"/>
        <color theme="0"/>
      </font>
      <fill>
        <patternFill>
          <bgColor theme="4" tint="-0.499984740745262"/>
        </patternFill>
      </fill>
    </dxf>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s>
  <tableStyles count="4" defaultTableStyle="TableStyleMedium9" defaultPivotStyle="PivotStyleLight16">
    <tableStyle name="PivotTable Style 1" table="0" count="1" xr9:uid="{00000000-0011-0000-FFFF-FFFF00000000}">
      <tableStyleElement type="wholeTable" dxfId="10"/>
    </tableStyle>
    <tableStyle name="PivotTable Style 2" table="0" count="1" xr9:uid="{00000000-0011-0000-FFFF-FFFF01000000}">
      <tableStyleElement type="wholeTable" dxfId="9"/>
    </tableStyle>
    <tableStyle name="PivotTable Style 3" table="0" count="2" xr9:uid="{00000000-0011-0000-FFFF-FFFF02000000}">
      <tableStyleElement type="totalRow" dxfId="8"/>
      <tableStyleElement type="firstHeaderCell" dxfId="7"/>
    </tableStyle>
    <tableStyle name="PivotTable Style 4" table="0" count="3" xr9:uid="{00000000-0011-0000-FFFF-FFFF03000000}">
      <tableStyleElement type="wholeTable" dxfId="6"/>
      <tableStyleElement type="headerRow" dxfId="5"/>
      <tableStyleElement type="totalRow" dxfId="4"/>
    </tableStyle>
  </tableStyles>
  <colors>
    <mruColors>
      <color rgb="FFA70050"/>
      <color rgb="FF0000CC"/>
      <color rgb="FFCCCCFF"/>
      <color rgb="FFFFCCFF"/>
      <color rgb="FFFF3399"/>
      <color rgb="FF084B6C"/>
      <color rgb="FF142D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4914899</xdr:colOff>
      <xdr:row>0</xdr:row>
      <xdr:rowOff>0</xdr:rowOff>
    </xdr:from>
    <xdr:to>
      <xdr:col>6</xdr:col>
      <xdr:colOff>1836963</xdr:colOff>
      <xdr:row>1</xdr:row>
      <xdr:rowOff>0</xdr:rowOff>
    </xdr:to>
    <xdr:pic>
      <xdr:nvPicPr>
        <xdr:cNvPr id="8" name="Picture 7">
          <a:extLst>
            <a:ext uri="{FF2B5EF4-FFF2-40B4-BE49-F238E27FC236}">
              <a16:creationId xmlns:a16="http://schemas.microsoft.com/office/drawing/2014/main" id="{07DC30D5-A942-C2C7-CC81-FA9259060C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53792" y="0"/>
          <a:ext cx="13890171" cy="3442607"/>
        </a:xfrm>
        <a:prstGeom prst="rect">
          <a:avLst/>
        </a:prstGeom>
      </xdr:spPr>
    </xdr:pic>
    <xdr:clientData/>
  </xdr:twoCellAnchor>
  <xdr:twoCellAnchor editAs="oneCell">
    <xdr:from>
      <xdr:col>2</xdr:col>
      <xdr:colOff>2365856</xdr:colOff>
      <xdr:row>0</xdr:row>
      <xdr:rowOff>557893</xdr:rowOff>
    </xdr:from>
    <xdr:to>
      <xdr:col>4</xdr:col>
      <xdr:colOff>544676</xdr:colOff>
      <xdr:row>0</xdr:row>
      <xdr:rowOff>2717266</xdr:rowOff>
    </xdr:to>
    <xdr:pic>
      <xdr:nvPicPr>
        <xdr:cNvPr id="6" name="Picture 5">
          <a:extLst>
            <a:ext uri="{FF2B5EF4-FFF2-40B4-BE49-F238E27FC236}">
              <a16:creationId xmlns:a16="http://schemas.microsoft.com/office/drawing/2014/main" id="{BB2B6065-326F-419B-8A9D-EE2B723F63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39392" y="557893"/>
          <a:ext cx="5540284" cy="215937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universityofgalway.ie/payroll/payrollinformation/paidontimesheet/" TargetMode="External"/><Relationship Id="rId13" Type="http://schemas.openxmlformats.org/officeDocument/2006/relationships/hyperlink" Target="https://www.universityofgalway.ie/human-resources/recruitment-and-selection/recruitment-and-selection/teachingsupportstaff/" TargetMode="External"/><Relationship Id="rId3" Type="http://schemas.openxmlformats.org/officeDocument/2006/relationships/hyperlink" Target="http://www.nuigalway.ie/payroll/casualpayments/" TargetMode="External"/><Relationship Id="rId7" Type="http://schemas.openxmlformats.org/officeDocument/2006/relationships/hyperlink" Target="https://www.universityofgalway.ie/human-resources/recruitment-and-selection/recruitment-and-selection/teachingsupportstaff/" TargetMode="External"/><Relationship Id="rId12" Type="http://schemas.openxmlformats.org/officeDocument/2006/relationships/hyperlink" Target="https://www.universityofgalway.ie/payroll/payrollinformation/payrolldeadlines/" TargetMode="External"/><Relationship Id="rId2" Type="http://schemas.openxmlformats.org/officeDocument/2006/relationships/hyperlink" Target="mailto:timesheets.bureau@nuigalway.ie" TargetMode="External"/><Relationship Id="rId16" Type="http://schemas.openxmlformats.org/officeDocument/2006/relationships/drawing" Target="../drawings/drawing1.xml"/><Relationship Id="rId1" Type="http://schemas.openxmlformats.org/officeDocument/2006/relationships/hyperlink" Target="mailto:timesheets.bureau@nuigalway.ie" TargetMode="External"/><Relationship Id="rId6" Type="http://schemas.openxmlformats.org/officeDocument/2006/relationships/hyperlink" Target="mailto:timesheets.bureau@universityofgalway.ie" TargetMode="External"/><Relationship Id="rId11" Type="http://schemas.openxmlformats.org/officeDocument/2006/relationships/hyperlink" Target="https://www.universityofgalway.ie/payroll/payrollinformation/payrollfaqs/" TargetMode="External"/><Relationship Id="rId5" Type="http://schemas.openxmlformats.org/officeDocument/2006/relationships/hyperlink" Target="mailto:timesheets.bureau@universityofgalway.ie" TargetMode="External"/><Relationship Id="rId15" Type="http://schemas.openxmlformats.org/officeDocument/2006/relationships/printerSettings" Target="../printerSettings/printerSettings1.bin"/><Relationship Id="rId10" Type="http://schemas.openxmlformats.org/officeDocument/2006/relationships/hyperlink" Target="https://www.universityofgalway.ie/media/financialaccounting/payroll/New-Hourly-Paid-Employee-Set-Up-Form-(Foirm-um-Shocr%C3%BA-Conartha-d%E2%80%99Fhostaithe-a-%C3%8Doctar-de-r%C3%A9ir-na-hUaire_).xlsx" TargetMode="External"/><Relationship Id="rId4" Type="http://schemas.openxmlformats.org/officeDocument/2006/relationships/hyperlink" Target="http://www.nuigalway.ie/payroll/tax-&amp;-revenue/how-to-avoid-emergency-or-incorrect-tax/" TargetMode="External"/><Relationship Id="rId9" Type="http://schemas.openxmlformats.org/officeDocument/2006/relationships/hyperlink" Target="https://www.universityofgalway.ie/payroll/paymentdates/" TargetMode="External"/><Relationship Id="rId14" Type="http://schemas.openxmlformats.org/officeDocument/2006/relationships/hyperlink" Target="https://www.universityofgalway.ie/payroll/payrollinformation/paidontimesheet/formanage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universityofgalway.ie/human-resources/duringemployment/forms/" TargetMode="External"/><Relationship Id="rId1" Type="http://schemas.openxmlformats.org/officeDocument/2006/relationships/hyperlink" Target="https://www.universityofgalway.ie/payroll/payrollinformation/paidontimesheet/formanag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16"/>
  <sheetViews>
    <sheetView tabSelected="1" topLeftCell="A2" zoomScale="70" zoomScaleNormal="70" workbookViewId="0">
      <selection activeCell="C20" sqref="C20"/>
    </sheetView>
  </sheetViews>
  <sheetFormatPr defaultRowHeight="12.75" x14ac:dyDescent="0.2"/>
  <cols>
    <col min="1" max="1" width="14" style="1" customWidth="1"/>
    <col min="2" max="2" width="75.5703125" style="1" customWidth="1"/>
    <col min="3" max="3" width="78.140625" style="1" customWidth="1"/>
    <col min="4" max="4" width="32.28515625" style="1" customWidth="1"/>
    <col min="5" max="5" width="38.42578125" style="1" customWidth="1"/>
    <col min="6" max="6" width="30.140625" style="1" customWidth="1"/>
    <col min="7" max="7" width="28.5703125" style="1" customWidth="1"/>
    <col min="8" max="8" width="16.85546875" style="1" customWidth="1"/>
    <col min="9" max="9" width="19.7109375" style="1" bestFit="1" customWidth="1"/>
    <col min="10" max="10" width="13.7109375" style="1" customWidth="1"/>
    <col min="11" max="16384" width="9.140625" style="1"/>
  </cols>
  <sheetData>
    <row r="1" spans="1:15" ht="270.75" customHeight="1" x14ac:dyDescent="0.2">
      <c r="A1" s="185" t="s">
        <v>161</v>
      </c>
      <c r="B1" s="186"/>
      <c r="C1" s="175"/>
      <c r="D1" s="175"/>
      <c r="E1" s="175"/>
      <c r="F1" s="175"/>
      <c r="G1" s="175"/>
      <c r="H1" s="78"/>
      <c r="I1" s="78"/>
      <c r="J1" s="79"/>
      <c r="K1" s="79"/>
      <c r="L1" s="79"/>
      <c r="M1" s="79"/>
      <c r="N1" s="79"/>
      <c r="O1" s="79"/>
    </row>
    <row r="2" spans="1:15" s="81" customFormat="1" ht="109.5" customHeight="1" x14ac:dyDescent="0.3">
      <c r="A2" s="184" t="s">
        <v>165</v>
      </c>
      <c r="B2" s="184"/>
      <c r="C2" s="184"/>
      <c r="D2" s="184"/>
      <c r="E2" s="184"/>
      <c r="F2" s="184"/>
      <c r="G2" s="184"/>
      <c r="H2" s="78"/>
      <c r="I2" s="80"/>
      <c r="J2" s="79"/>
      <c r="K2" s="79"/>
      <c r="L2" s="79"/>
      <c r="M2" s="79"/>
      <c r="N2" s="79"/>
      <c r="O2" s="79"/>
    </row>
    <row r="3" spans="1:15" s="81" customFormat="1" ht="9" customHeight="1" x14ac:dyDescent="0.3">
      <c r="A3" s="82"/>
      <c r="B3" s="82"/>
      <c r="C3" s="82"/>
      <c r="D3" s="82"/>
      <c r="E3" s="82"/>
      <c r="F3" s="82"/>
      <c r="G3" s="82"/>
      <c r="H3" s="83"/>
      <c r="I3" s="84"/>
      <c r="J3" s="1"/>
      <c r="K3" s="1"/>
      <c r="L3" s="1"/>
      <c r="M3" s="1"/>
      <c r="N3" s="1"/>
      <c r="O3" s="1"/>
    </row>
    <row r="4" spans="1:15" s="81" customFormat="1" ht="59.25" customHeight="1" x14ac:dyDescent="0.3">
      <c r="A4" s="183" t="s">
        <v>105</v>
      </c>
      <c r="B4" s="183"/>
      <c r="C4" s="183"/>
      <c r="D4" s="183"/>
      <c r="E4" s="183"/>
      <c r="F4" s="183"/>
      <c r="G4" s="183"/>
      <c r="H4" s="78"/>
      <c r="I4" s="80"/>
      <c r="J4" s="79"/>
      <c r="K4" s="79"/>
      <c r="L4" s="79"/>
      <c r="M4" s="79"/>
      <c r="N4" s="79"/>
      <c r="O4" s="79"/>
    </row>
    <row r="5" spans="1:15" s="81" customFormat="1" ht="8.25" customHeight="1" x14ac:dyDescent="0.3">
      <c r="A5" s="127"/>
      <c r="B5" s="127"/>
      <c r="C5" s="127"/>
      <c r="D5" s="127"/>
      <c r="E5" s="127"/>
      <c r="F5" s="127"/>
      <c r="G5" s="127"/>
      <c r="H5" s="83"/>
      <c r="I5" s="84"/>
      <c r="J5" s="1"/>
      <c r="K5" s="1"/>
      <c r="L5" s="1"/>
      <c r="M5" s="1"/>
      <c r="N5" s="1"/>
      <c r="O5" s="1"/>
    </row>
    <row r="6" spans="1:15" s="81" customFormat="1" ht="63.75" customHeight="1" x14ac:dyDescent="0.3">
      <c r="A6" s="183" t="s">
        <v>166</v>
      </c>
      <c r="B6" s="183"/>
      <c r="C6" s="183"/>
      <c r="D6" s="183"/>
      <c r="E6" s="183"/>
      <c r="F6" s="183"/>
      <c r="G6" s="183"/>
      <c r="H6" s="78"/>
      <c r="I6" s="86"/>
      <c r="J6" s="79"/>
      <c r="K6" s="79"/>
      <c r="L6" s="79"/>
      <c r="M6" s="79"/>
      <c r="N6" s="79"/>
      <c r="O6" s="79"/>
    </row>
    <row r="7" spans="1:15" s="81" customFormat="1" ht="8.25" customHeight="1" x14ac:dyDescent="0.3">
      <c r="A7" s="85"/>
      <c r="B7" s="85"/>
      <c r="C7" s="85"/>
      <c r="D7" s="85"/>
      <c r="E7" s="85"/>
      <c r="F7" s="85"/>
      <c r="G7" s="85"/>
      <c r="H7" s="83"/>
      <c r="I7" s="87"/>
      <c r="J7" s="1"/>
      <c r="K7" s="1"/>
      <c r="L7" s="1"/>
      <c r="M7" s="1"/>
      <c r="N7" s="1"/>
      <c r="O7" s="1"/>
    </row>
    <row r="8" spans="1:15" s="81" customFormat="1" ht="38.25" customHeight="1" x14ac:dyDescent="0.3">
      <c r="A8" s="191" t="s">
        <v>138</v>
      </c>
      <c r="B8" s="191"/>
      <c r="C8" s="191"/>
      <c r="D8" s="191"/>
      <c r="E8" s="191"/>
      <c r="F8" s="191"/>
      <c r="G8" s="191"/>
      <c r="H8" s="125"/>
      <c r="I8" s="126"/>
      <c r="J8" s="79"/>
      <c r="K8" s="79"/>
      <c r="L8" s="79"/>
      <c r="M8" s="79"/>
      <c r="N8" s="79"/>
      <c r="O8" s="79"/>
    </row>
    <row r="9" spans="1:15" s="81" customFormat="1" ht="11.25" customHeight="1" thickBot="1" x14ac:dyDescent="0.35">
      <c r="A9" s="88"/>
      <c r="B9" s="88"/>
      <c r="C9" s="88"/>
      <c r="D9" s="88"/>
      <c r="E9" s="88"/>
      <c r="F9" s="88"/>
      <c r="G9" s="88"/>
      <c r="H9" s="83"/>
      <c r="I9" s="87"/>
      <c r="J9" s="1"/>
      <c r="K9" s="1"/>
      <c r="L9" s="1"/>
      <c r="M9" s="1"/>
      <c r="N9" s="1"/>
      <c r="O9" s="1"/>
    </row>
    <row r="10" spans="1:15" s="90" customFormat="1" ht="40.5" customHeight="1" thickBot="1" x14ac:dyDescent="0.25">
      <c r="A10" s="189" t="s">
        <v>73</v>
      </c>
      <c r="B10" s="189"/>
      <c r="C10" s="189"/>
      <c r="D10" s="189"/>
      <c r="E10" s="189"/>
      <c r="F10" s="189"/>
      <c r="G10" s="189"/>
      <c r="H10" s="78"/>
      <c r="I10" s="86"/>
      <c r="J10" s="89"/>
      <c r="K10" s="89"/>
      <c r="L10" s="89"/>
      <c r="M10" s="89"/>
      <c r="N10" s="89"/>
      <c r="O10" s="89"/>
    </row>
    <row r="11" spans="1:15" s="91" customFormat="1" ht="39" customHeight="1" x14ac:dyDescent="0.2">
      <c r="A11" s="190" t="s">
        <v>104</v>
      </c>
      <c r="B11" s="190"/>
      <c r="C11" s="190"/>
      <c r="D11" s="174" t="s">
        <v>111</v>
      </c>
      <c r="E11" s="174"/>
      <c r="F11" s="174"/>
      <c r="G11" s="174"/>
      <c r="H11" s="78"/>
      <c r="I11" s="86"/>
      <c r="J11" s="89"/>
      <c r="K11" s="89"/>
      <c r="L11" s="89"/>
      <c r="M11" s="89"/>
      <c r="N11" s="89"/>
      <c r="O11" s="89"/>
    </row>
    <row r="12" spans="1:15" ht="9" customHeight="1" x14ac:dyDescent="0.25">
      <c r="A12" s="92"/>
      <c r="B12" s="93"/>
      <c r="C12" s="94"/>
      <c r="D12" s="94"/>
      <c r="E12" s="94"/>
      <c r="F12" s="94"/>
      <c r="G12" s="94"/>
      <c r="H12" s="78"/>
      <c r="I12" s="95"/>
      <c r="J12" s="79"/>
      <c r="K12" s="79"/>
      <c r="L12" s="79"/>
      <c r="M12" s="79"/>
      <c r="N12" s="79"/>
      <c r="O12" s="79"/>
    </row>
    <row r="13" spans="1:15" s="97" customFormat="1" ht="31.5" customHeight="1" thickBot="1" x14ac:dyDescent="0.25">
      <c r="A13" s="187" t="s">
        <v>120</v>
      </c>
      <c r="B13" s="187"/>
      <c r="C13" s="187"/>
      <c r="D13" s="187"/>
      <c r="E13" s="187"/>
      <c r="F13" s="187"/>
      <c r="G13" s="188"/>
      <c r="H13" s="78"/>
      <c r="I13" s="96"/>
      <c r="J13" s="89"/>
      <c r="K13" s="89"/>
      <c r="L13" s="89"/>
      <c r="M13" s="89"/>
      <c r="N13" s="89"/>
      <c r="O13" s="89"/>
    </row>
    <row r="14" spans="1:15" s="2" customFormat="1" ht="53.25" customHeight="1" x14ac:dyDescent="0.2">
      <c r="A14" s="213" t="s">
        <v>157</v>
      </c>
      <c r="B14" s="213"/>
      <c r="C14" s="129" t="s">
        <v>114</v>
      </c>
      <c r="D14" s="98" t="str">
        <f>IF(C14="Click here and select from drop down list", "Mandatory field, please select the correct answer", "")</f>
        <v>Mandatory field, please select the correct answer</v>
      </c>
      <c r="E14" s="203" t="s">
        <v>121</v>
      </c>
      <c r="F14" s="203"/>
      <c r="G14" s="204"/>
      <c r="H14" s="78"/>
      <c r="I14" s="99"/>
      <c r="J14" s="79"/>
      <c r="K14" s="79"/>
      <c r="L14" s="79"/>
      <c r="M14" s="79"/>
      <c r="N14" s="79"/>
      <c r="O14" s="79"/>
    </row>
    <row r="15" spans="1:15" s="2" customFormat="1" ht="48.75" customHeight="1" thickBot="1" x14ac:dyDescent="0.25">
      <c r="A15" s="199" t="s">
        <v>109</v>
      </c>
      <c r="B15" s="199"/>
      <c r="C15" s="130" t="s">
        <v>114</v>
      </c>
      <c r="D15" s="100" t="str">
        <f>IF(C15="Click here and select from drop down list", "Mandatory field, please select the correct answer", "")</f>
        <v>Mandatory field, please select the correct answer</v>
      </c>
      <c r="E15" s="205" t="s">
        <v>119</v>
      </c>
      <c r="F15" s="205"/>
      <c r="G15" s="206"/>
      <c r="K15" s="78"/>
      <c r="L15" s="79"/>
      <c r="M15" s="79"/>
      <c r="N15" s="79"/>
      <c r="O15" s="79"/>
    </row>
    <row r="16" spans="1:15" s="101" customFormat="1" ht="32.25" customHeight="1" thickBot="1" x14ac:dyDescent="0.25">
      <c r="A16" s="219" t="s">
        <v>62</v>
      </c>
      <c r="B16" s="220"/>
      <c r="C16" s="220"/>
      <c r="D16" s="221"/>
      <c r="E16" s="205" t="s">
        <v>118</v>
      </c>
      <c r="F16" s="205"/>
      <c r="G16" s="206"/>
      <c r="K16" s="78"/>
      <c r="L16" s="79"/>
      <c r="M16" s="79"/>
      <c r="N16" s="79"/>
      <c r="O16" s="79"/>
    </row>
    <row r="17" spans="1:15" s="2" customFormat="1" ht="41.25" customHeight="1" x14ac:dyDescent="0.2">
      <c r="A17" s="222" t="s">
        <v>112</v>
      </c>
      <c r="B17" s="222"/>
      <c r="C17" s="102"/>
      <c r="D17" s="98" t="str">
        <f>IF(ISBLANK(C17),"Mandatory field, please enter your Forename and Surname ","")</f>
        <v xml:space="preserve">Mandatory field, please enter your Forename and Surname </v>
      </c>
      <c r="E17" s="207" t="s">
        <v>78</v>
      </c>
      <c r="F17" s="207"/>
      <c r="G17" s="208"/>
      <c r="K17" s="78"/>
      <c r="L17" s="79"/>
      <c r="M17" s="79"/>
      <c r="N17" s="79"/>
      <c r="O17" s="79"/>
    </row>
    <row r="18" spans="1:15" s="2" customFormat="1" ht="42.75" customHeight="1" x14ac:dyDescent="0.2">
      <c r="A18" s="192" t="s">
        <v>67</v>
      </c>
      <c r="B18" s="192"/>
      <c r="C18" s="103"/>
      <c r="D18" s="100" t="str">
        <f>IF(ISBLANK(C18),"Mandatory field, please enter your Payroll ID ","")</f>
        <v xml:space="preserve">Mandatory field, please enter your Payroll ID </v>
      </c>
      <c r="E18" s="209" t="s">
        <v>79</v>
      </c>
      <c r="F18" s="209"/>
      <c r="G18" s="210"/>
      <c r="K18" s="78"/>
      <c r="L18" s="79"/>
      <c r="M18" s="79"/>
      <c r="N18" s="79"/>
      <c r="O18" s="79"/>
    </row>
    <row r="19" spans="1:15" s="2" customFormat="1" ht="41.25" customHeight="1" x14ac:dyDescent="0.2">
      <c r="A19" s="192" t="s">
        <v>56</v>
      </c>
      <c r="B19" s="192"/>
      <c r="C19" s="104"/>
      <c r="D19" s="100" t="str">
        <f>IF(ISBLANK(C19),"Mandatory field, please enter School Name ","")</f>
        <v xml:space="preserve">Mandatory field, please enter School Name </v>
      </c>
      <c r="E19" s="205" t="s">
        <v>80</v>
      </c>
      <c r="F19" s="205"/>
      <c r="G19" s="206"/>
      <c r="K19" s="78"/>
      <c r="L19" s="79"/>
      <c r="M19" s="79"/>
      <c r="N19" s="79"/>
      <c r="O19" s="79"/>
    </row>
    <row r="20" spans="1:15" s="2" customFormat="1" ht="39.75" customHeight="1" thickBot="1" x14ac:dyDescent="0.25">
      <c r="A20" s="198" t="s">
        <v>113</v>
      </c>
      <c r="B20" s="198"/>
      <c r="C20" s="134" t="s">
        <v>114</v>
      </c>
      <c r="D20" s="105" t="str">
        <f>IF(C20="Click here and select from drop down list", "Mandatory field, please select the correct answer", "")</f>
        <v>Mandatory field, please select the correct answer</v>
      </c>
      <c r="E20" s="214" t="s">
        <v>117</v>
      </c>
      <c r="F20" s="214"/>
      <c r="G20" s="215"/>
      <c r="H20" s="78"/>
      <c r="I20" s="106"/>
      <c r="J20" s="79"/>
      <c r="K20" s="79"/>
      <c r="L20" s="79"/>
      <c r="M20" s="79"/>
      <c r="N20" s="79"/>
      <c r="O20" s="79"/>
    </row>
    <row r="21" spans="1:15" ht="15" thickBot="1" x14ac:dyDescent="0.25">
      <c r="B21" s="106"/>
      <c r="C21" s="106"/>
      <c r="D21" s="107"/>
      <c r="E21" s="106"/>
      <c r="F21" s="106"/>
      <c r="G21" s="106"/>
      <c r="H21" s="106"/>
      <c r="I21" s="79"/>
      <c r="J21" s="79"/>
      <c r="K21" s="79"/>
      <c r="L21" s="79"/>
      <c r="M21" s="79"/>
      <c r="N21" s="79"/>
      <c r="O21" s="79"/>
    </row>
    <row r="22" spans="1:15" s="22" customFormat="1" ht="34.5" customHeight="1" thickBot="1" x14ac:dyDescent="0.25">
      <c r="A22" s="216" t="s">
        <v>99</v>
      </c>
      <c r="B22" s="217"/>
      <c r="C22" s="217"/>
      <c r="D22" s="217"/>
      <c r="E22" s="217"/>
      <c r="F22" s="217"/>
      <c r="G22" s="218"/>
      <c r="H22" s="108"/>
      <c r="I22" s="89"/>
      <c r="J22" s="89"/>
      <c r="K22" s="89"/>
      <c r="L22" s="89"/>
      <c r="M22" s="89"/>
      <c r="N22" s="89"/>
      <c r="O22" s="89"/>
    </row>
    <row r="23" spans="1:15" ht="111.75" customHeight="1" thickBot="1" x14ac:dyDescent="0.25">
      <c r="A23" s="140" t="s">
        <v>162</v>
      </c>
      <c r="B23" s="135" t="s">
        <v>65</v>
      </c>
      <c r="C23" s="109" t="s">
        <v>158</v>
      </c>
      <c r="D23" s="109" t="s">
        <v>159</v>
      </c>
      <c r="E23" s="142" t="s">
        <v>155</v>
      </c>
      <c r="F23" s="109" t="s">
        <v>160</v>
      </c>
      <c r="G23" s="110" t="s">
        <v>168</v>
      </c>
      <c r="H23" s="106"/>
      <c r="I23" s="79"/>
      <c r="J23" s="79"/>
      <c r="K23" s="79"/>
      <c r="L23" s="79"/>
      <c r="M23" s="79"/>
      <c r="N23" s="79"/>
      <c r="O23" s="79"/>
    </row>
    <row r="24" spans="1:15" ht="15" x14ac:dyDescent="0.2">
      <c r="A24" s="141" t="str">
        <f>IF(B24="Select from list", "", IFERROR(VLOOKUP(B24, List!$B$26:$F$37, 5, FALSE), ""))</f>
        <v/>
      </c>
      <c r="B24" s="71" t="s">
        <v>52</v>
      </c>
      <c r="C24" s="72"/>
      <c r="D24" s="72"/>
      <c r="E24" s="52" t="str">
        <f>IF(B24="Select from list", "", IFERROR(VLOOKUP(B24, List!$B$26:$E$37, 4, FALSE), ""))</f>
        <v/>
      </c>
      <c r="F24" s="69"/>
      <c r="G24" s="139" t="s">
        <v>129</v>
      </c>
      <c r="H24" s="111" t="str">
        <f t="shared" ref="H24:H46" si="0">IF(ISBLANK(G24),"Claim cannot be processed without date of work (dd/mmm/yy) ","")</f>
        <v/>
      </c>
      <c r="I24" s="128"/>
      <c r="J24" s="79"/>
      <c r="K24" s="79"/>
      <c r="L24" s="79"/>
      <c r="M24" s="79"/>
      <c r="N24" s="79"/>
      <c r="O24" s="79"/>
    </row>
    <row r="25" spans="1:15" ht="15" x14ac:dyDescent="0.2">
      <c r="A25" s="141" t="str">
        <f>IF(B25="Select from list", "", IFERROR(VLOOKUP(B25, List!$B$26:$F$37, 5, FALSE), ""))</f>
        <v/>
      </c>
      <c r="B25" s="71" t="s">
        <v>52</v>
      </c>
      <c r="C25" s="73"/>
      <c r="D25" s="73"/>
      <c r="E25" s="50" t="str">
        <f>IF(B25="Select from list", "", IFERROR(VLOOKUP(B25, List!$B$26:$E$37, 4, FALSE), ""))</f>
        <v/>
      </c>
      <c r="F25" s="136"/>
      <c r="G25" s="70" t="s">
        <v>129</v>
      </c>
      <c r="H25" s="111" t="str">
        <f t="shared" si="0"/>
        <v/>
      </c>
      <c r="I25" s="128"/>
      <c r="J25" s="79"/>
      <c r="K25" s="79"/>
      <c r="L25" s="79"/>
      <c r="M25" s="79"/>
      <c r="N25" s="79"/>
      <c r="O25" s="79"/>
    </row>
    <row r="26" spans="1:15" ht="15" x14ac:dyDescent="0.2">
      <c r="A26" s="141" t="str">
        <f>IF(B26="Select from list", "", IFERROR(VLOOKUP(B26, List!$B$26:$F$37, 5, FALSE), ""))</f>
        <v/>
      </c>
      <c r="B26" s="71" t="s">
        <v>52</v>
      </c>
      <c r="C26" s="73"/>
      <c r="D26" s="73"/>
      <c r="E26" s="50" t="str">
        <f>IF(B26="Select from list", "", IFERROR(VLOOKUP(B26, List!$B$26:$E$37, 4, FALSE), ""))</f>
        <v/>
      </c>
      <c r="F26" s="136"/>
      <c r="G26" s="70" t="s">
        <v>129</v>
      </c>
      <c r="H26" s="111" t="str">
        <f t="shared" si="0"/>
        <v/>
      </c>
      <c r="I26" s="128"/>
      <c r="J26" s="79"/>
      <c r="K26" s="79"/>
      <c r="L26" s="79"/>
      <c r="M26" s="79"/>
      <c r="N26" s="79"/>
      <c r="O26" s="79"/>
    </row>
    <row r="27" spans="1:15" ht="15" x14ac:dyDescent="0.2">
      <c r="A27" s="141" t="str">
        <f>IF(B27="Select from list", "", IFERROR(VLOOKUP(B27, List!$B$26:$F$37, 5, FALSE), ""))</f>
        <v/>
      </c>
      <c r="B27" s="71" t="s">
        <v>52</v>
      </c>
      <c r="C27" s="73"/>
      <c r="D27" s="73"/>
      <c r="E27" s="50" t="str">
        <f>IF(B27="Select from list", "", IFERROR(VLOOKUP(B27, List!$B$26:$E$37, 4, FALSE), ""))</f>
        <v/>
      </c>
      <c r="F27" s="136"/>
      <c r="G27" s="70" t="s">
        <v>129</v>
      </c>
      <c r="H27" s="111" t="str">
        <f t="shared" si="0"/>
        <v/>
      </c>
      <c r="I27" s="128"/>
      <c r="J27" s="79"/>
      <c r="K27" s="79"/>
      <c r="L27" s="79"/>
      <c r="M27" s="79"/>
      <c r="N27" s="79"/>
      <c r="O27" s="79"/>
    </row>
    <row r="28" spans="1:15" ht="15" x14ac:dyDescent="0.2">
      <c r="A28" s="141" t="str">
        <f>IF(B28="Select from list", "", IFERROR(VLOOKUP(B28, List!$B$26:$F$37, 5, FALSE), ""))</f>
        <v/>
      </c>
      <c r="B28" s="71" t="s">
        <v>52</v>
      </c>
      <c r="C28" s="73"/>
      <c r="D28" s="73"/>
      <c r="E28" s="50" t="str">
        <f>IF(B28="Select from list", "", IFERROR(VLOOKUP(B28, List!$B$26:$E$37, 4, FALSE), ""))</f>
        <v/>
      </c>
      <c r="F28" s="136"/>
      <c r="G28" s="70" t="s">
        <v>129</v>
      </c>
      <c r="H28" s="111" t="str">
        <f t="shared" si="0"/>
        <v/>
      </c>
      <c r="I28" s="128"/>
      <c r="J28" s="79"/>
      <c r="K28" s="79"/>
      <c r="L28" s="79"/>
      <c r="M28" s="79"/>
      <c r="N28" s="79"/>
      <c r="O28" s="79"/>
    </row>
    <row r="29" spans="1:15" ht="15" x14ac:dyDescent="0.2">
      <c r="A29" s="141" t="str">
        <f>IF(B29="Select from list", "", IFERROR(VLOOKUP(B29, List!$B$26:$F$37, 5, FALSE), ""))</f>
        <v/>
      </c>
      <c r="B29" s="71" t="s">
        <v>52</v>
      </c>
      <c r="C29" s="73"/>
      <c r="D29" s="73"/>
      <c r="E29" s="50" t="str">
        <f>IF(B29="Select from list", "", IFERROR(VLOOKUP(B29, List!$B$26:$E$37, 4, FALSE), ""))</f>
        <v/>
      </c>
      <c r="F29" s="136"/>
      <c r="G29" s="70" t="s">
        <v>129</v>
      </c>
      <c r="H29" s="111" t="str">
        <f t="shared" si="0"/>
        <v/>
      </c>
      <c r="I29" s="128"/>
      <c r="J29" s="79"/>
      <c r="K29" s="79"/>
      <c r="L29" s="79"/>
      <c r="M29" s="79"/>
      <c r="N29" s="79"/>
      <c r="O29" s="79"/>
    </row>
    <row r="30" spans="1:15" ht="15" x14ac:dyDescent="0.2">
      <c r="A30" s="141" t="str">
        <f>IF(B30="Select from list", "", IFERROR(VLOOKUP(B30, List!$B$26:$F$37, 5, FALSE), ""))</f>
        <v/>
      </c>
      <c r="B30" s="71" t="s">
        <v>52</v>
      </c>
      <c r="C30" s="73"/>
      <c r="D30" s="73"/>
      <c r="E30" s="50" t="str">
        <f>IF(B30="Select from list", "", IFERROR(VLOOKUP(B30, List!$B$26:$E$37, 4, FALSE), ""))</f>
        <v/>
      </c>
      <c r="F30" s="136"/>
      <c r="G30" s="70" t="s">
        <v>129</v>
      </c>
      <c r="H30" s="111" t="str">
        <f t="shared" si="0"/>
        <v/>
      </c>
      <c r="I30" s="128"/>
      <c r="J30" s="79"/>
      <c r="K30" s="79"/>
      <c r="L30" s="79"/>
      <c r="M30" s="79"/>
      <c r="N30" s="79"/>
      <c r="O30" s="79"/>
    </row>
    <row r="31" spans="1:15" ht="15" x14ac:dyDescent="0.2">
      <c r="A31" s="141" t="str">
        <f>IF(B31="Select from list", "", IFERROR(VLOOKUP(B31, List!$B$26:$F$37, 5, FALSE), ""))</f>
        <v/>
      </c>
      <c r="B31" s="71" t="s">
        <v>52</v>
      </c>
      <c r="C31" s="73"/>
      <c r="D31" s="73"/>
      <c r="E31" s="50" t="str">
        <f>IF(B31="Select from list", "", IFERROR(VLOOKUP(B31, List!$B$26:$E$37, 4, FALSE), ""))</f>
        <v/>
      </c>
      <c r="F31" s="136"/>
      <c r="G31" s="70" t="s">
        <v>129</v>
      </c>
      <c r="H31" s="111" t="str">
        <f t="shared" si="0"/>
        <v/>
      </c>
      <c r="I31" s="128"/>
      <c r="J31" s="79"/>
      <c r="K31" s="79"/>
      <c r="L31" s="79"/>
      <c r="M31" s="79"/>
      <c r="N31" s="79"/>
      <c r="O31" s="79"/>
    </row>
    <row r="32" spans="1:15" ht="15" x14ac:dyDescent="0.2">
      <c r="A32" s="141" t="str">
        <f>IF(B32="Select from list", "", IFERROR(VLOOKUP(B32, List!$B$26:$F$37, 5, FALSE), ""))</f>
        <v/>
      </c>
      <c r="B32" s="71" t="s">
        <v>52</v>
      </c>
      <c r="C32" s="73"/>
      <c r="D32" s="73"/>
      <c r="E32" s="50" t="str">
        <f>IF(B32="Select from list", "", IFERROR(VLOOKUP(B32, List!$B$26:$E$37, 4, FALSE), ""))</f>
        <v/>
      </c>
      <c r="F32" s="136"/>
      <c r="G32" s="70" t="s">
        <v>129</v>
      </c>
      <c r="H32" s="111" t="str">
        <f t="shared" si="0"/>
        <v/>
      </c>
      <c r="I32" s="128"/>
      <c r="J32" s="79"/>
      <c r="K32" s="79"/>
      <c r="L32" s="79"/>
      <c r="M32" s="79"/>
      <c r="N32" s="79"/>
      <c r="O32" s="79"/>
    </row>
    <row r="33" spans="1:15" ht="15" x14ac:dyDescent="0.2">
      <c r="A33" s="141" t="str">
        <f>IF(B33="Select from list", "", IFERROR(VLOOKUP(B33, List!$B$26:$F$37, 5, FALSE), ""))</f>
        <v/>
      </c>
      <c r="B33" s="71" t="s">
        <v>52</v>
      </c>
      <c r="C33" s="73"/>
      <c r="D33" s="73"/>
      <c r="E33" s="50" t="str">
        <f>IF(B33="Select from list", "", IFERROR(VLOOKUP(B33, List!$B$26:$E$37, 4, FALSE), ""))</f>
        <v/>
      </c>
      <c r="F33" s="136"/>
      <c r="G33" s="70" t="s">
        <v>129</v>
      </c>
      <c r="H33" s="111" t="str">
        <f t="shared" si="0"/>
        <v/>
      </c>
      <c r="I33" s="128"/>
      <c r="J33" s="79"/>
      <c r="K33" s="79"/>
      <c r="L33" s="79"/>
      <c r="M33" s="79"/>
      <c r="N33" s="79"/>
      <c r="O33" s="79"/>
    </row>
    <row r="34" spans="1:15" ht="15" x14ac:dyDescent="0.2">
      <c r="A34" s="141" t="str">
        <f>IF(B34="Select from list", "", IFERROR(VLOOKUP(B34, List!$B$26:$F$37, 5, FALSE), ""))</f>
        <v/>
      </c>
      <c r="B34" s="71" t="s">
        <v>52</v>
      </c>
      <c r="C34" s="73"/>
      <c r="D34" s="73"/>
      <c r="E34" s="50" t="str">
        <f>IF(B34="Select from list", "", IFERROR(VLOOKUP(B34, List!$B$26:$E$37, 4, FALSE), ""))</f>
        <v/>
      </c>
      <c r="F34" s="136"/>
      <c r="G34" s="70" t="s">
        <v>129</v>
      </c>
      <c r="H34" s="111" t="str">
        <f t="shared" si="0"/>
        <v/>
      </c>
      <c r="I34" s="128"/>
      <c r="J34" s="79"/>
      <c r="K34" s="79"/>
      <c r="L34" s="79"/>
      <c r="M34" s="79"/>
      <c r="N34" s="79"/>
      <c r="O34" s="79"/>
    </row>
    <row r="35" spans="1:15" ht="15" x14ac:dyDescent="0.2">
      <c r="A35" s="141" t="str">
        <f>IF(B35="Select from list", "", IFERROR(VLOOKUP(B35, List!$B$26:$F$37, 5, FALSE), ""))</f>
        <v/>
      </c>
      <c r="B35" s="71" t="s">
        <v>52</v>
      </c>
      <c r="C35" s="73"/>
      <c r="D35" s="73"/>
      <c r="E35" s="50" t="str">
        <f>IF(B35="Select from list", "", IFERROR(VLOOKUP(B35, List!$B$26:$E$37, 4, FALSE), ""))</f>
        <v/>
      </c>
      <c r="F35" s="136"/>
      <c r="G35" s="70" t="s">
        <v>129</v>
      </c>
      <c r="H35" s="111" t="str">
        <f t="shared" si="0"/>
        <v/>
      </c>
      <c r="I35" s="128"/>
      <c r="J35" s="79"/>
      <c r="K35" s="79"/>
      <c r="L35" s="79"/>
      <c r="M35" s="79"/>
      <c r="N35" s="79"/>
      <c r="O35" s="79"/>
    </row>
    <row r="36" spans="1:15" ht="15" x14ac:dyDescent="0.2">
      <c r="A36" s="141" t="str">
        <f>IF(B36="Select from list", "", IFERROR(VLOOKUP(B36, List!$B$26:$F$37, 5, FALSE), ""))</f>
        <v/>
      </c>
      <c r="B36" s="71" t="s">
        <v>52</v>
      </c>
      <c r="C36" s="73"/>
      <c r="D36" s="73"/>
      <c r="E36" s="50" t="str">
        <f>IF(B36="Select from list", "", IFERROR(VLOOKUP(B36, List!$B$26:$E$37, 4, FALSE), ""))</f>
        <v/>
      </c>
      <c r="F36" s="136"/>
      <c r="G36" s="70" t="s">
        <v>129</v>
      </c>
      <c r="H36" s="111" t="str">
        <f t="shared" si="0"/>
        <v/>
      </c>
      <c r="I36" s="128"/>
      <c r="J36" s="79"/>
      <c r="K36" s="79"/>
      <c r="L36" s="79"/>
      <c r="M36" s="79"/>
      <c r="N36" s="79"/>
      <c r="O36" s="79"/>
    </row>
    <row r="37" spans="1:15" ht="15" x14ac:dyDescent="0.2">
      <c r="A37" s="141" t="str">
        <f>IF(B37="Select from list", "", IFERROR(VLOOKUP(B37, List!$B$26:$F$37, 5, FALSE), ""))</f>
        <v/>
      </c>
      <c r="B37" s="71" t="s">
        <v>52</v>
      </c>
      <c r="C37" s="73"/>
      <c r="D37" s="73"/>
      <c r="E37" s="50" t="str">
        <f>IF(B37="Select from list", "", IFERROR(VLOOKUP(B37, List!$B$26:$E$37, 4, FALSE), ""))</f>
        <v/>
      </c>
      <c r="F37" s="136"/>
      <c r="G37" s="70" t="s">
        <v>129</v>
      </c>
      <c r="H37" s="111" t="str">
        <f t="shared" si="0"/>
        <v/>
      </c>
      <c r="I37" s="128"/>
      <c r="J37" s="79"/>
      <c r="K37" s="79"/>
      <c r="L37" s="79"/>
      <c r="M37" s="79"/>
      <c r="N37" s="79"/>
      <c r="O37" s="79"/>
    </row>
    <row r="38" spans="1:15" ht="15" x14ac:dyDescent="0.2">
      <c r="A38" s="141" t="str">
        <f>IF(B38="Select from list", "", IFERROR(VLOOKUP(B38, List!$B$26:$F$37, 5, FALSE), ""))</f>
        <v/>
      </c>
      <c r="B38" s="71" t="s">
        <v>52</v>
      </c>
      <c r="C38" s="73"/>
      <c r="D38" s="73"/>
      <c r="E38" s="50" t="str">
        <f>IF(B38="Select from list", "", IFERROR(VLOOKUP(B38, List!$B$26:$E$37, 4, FALSE), ""))</f>
        <v/>
      </c>
      <c r="F38" s="136"/>
      <c r="G38" s="70" t="s">
        <v>129</v>
      </c>
      <c r="H38" s="111" t="str">
        <f t="shared" si="0"/>
        <v/>
      </c>
      <c r="I38" s="128"/>
      <c r="J38" s="79"/>
      <c r="K38" s="79"/>
      <c r="L38" s="79"/>
      <c r="M38" s="79"/>
      <c r="N38" s="79"/>
      <c r="O38" s="79"/>
    </row>
    <row r="39" spans="1:15" ht="15" x14ac:dyDescent="0.2">
      <c r="A39" s="141" t="str">
        <f>IF(B39="Select from list", "", IFERROR(VLOOKUP(B39, List!$B$26:$F$37, 5, FALSE), ""))</f>
        <v/>
      </c>
      <c r="B39" s="71" t="s">
        <v>52</v>
      </c>
      <c r="C39" s="73"/>
      <c r="D39" s="73"/>
      <c r="E39" s="50" t="str">
        <f>IF(B39="Select from list", "", IFERROR(VLOOKUP(B39, List!$B$26:$E$37, 4, FALSE), ""))</f>
        <v/>
      </c>
      <c r="F39" s="136"/>
      <c r="G39" s="70" t="s">
        <v>129</v>
      </c>
      <c r="H39" s="111" t="str">
        <f t="shared" si="0"/>
        <v/>
      </c>
      <c r="I39" s="128"/>
      <c r="J39" s="79"/>
      <c r="K39" s="79"/>
      <c r="L39" s="79"/>
      <c r="M39" s="79"/>
      <c r="N39" s="79"/>
      <c r="O39" s="79"/>
    </row>
    <row r="40" spans="1:15" ht="15" x14ac:dyDescent="0.2">
      <c r="A40" s="141" t="str">
        <f>IF(B40="Select from list", "", IFERROR(VLOOKUP(B40, List!$B$26:$F$37, 5, FALSE), ""))</f>
        <v/>
      </c>
      <c r="B40" s="71" t="s">
        <v>52</v>
      </c>
      <c r="C40" s="73"/>
      <c r="D40" s="73"/>
      <c r="E40" s="50" t="str">
        <f>IF(B40="Select from list", "", IFERROR(VLOOKUP(B40, List!$B$26:$E$37, 4, FALSE), ""))</f>
        <v/>
      </c>
      <c r="F40" s="136"/>
      <c r="G40" s="70" t="s">
        <v>129</v>
      </c>
      <c r="H40" s="111" t="str">
        <f t="shared" si="0"/>
        <v/>
      </c>
      <c r="I40" s="128"/>
      <c r="J40" s="79"/>
      <c r="K40" s="79"/>
      <c r="L40" s="79"/>
      <c r="M40" s="79"/>
      <c r="N40" s="79"/>
      <c r="O40" s="79"/>
    </row>
    <row r="41" spans="1:15" ht="15" x14ac:dyDescent="0.2">
      <c r="A41" s="141" t="str">
        <f>IF(B41="Select from list", "", IFERROR(VLOOKUP(B41, List!$B$26:$F$37, 5, FALSE), ""))</f>
        <v/>
      </c>
      <c r="B41" s="71" t="s">
        <v>52</v>
      </c>
      <c r="C41" s="73"/>
      <c r="D41" s="73"/>
      <c r="E41" s="50" t="str">
        <f>IF(B41="Select from list", "", IFERROR(VLOOKUP(B41, List!$B$26:$E$37, 4, FALSE), ""))</f>
        <v/>
      </c>
      <c r="F41" s="136"/>
      <c r="G41" s="70" t="s">
        <v>129</v>
      </c>
      <c r="H41" s="111" t="str">
        <f t="shared" si="0"/>
        <v/>
      </c>
      <c r="I41" s="128"/>
      <c r="J41" s="79"/>
      <c r="K41" s="79"/>
      <c r="L41" s="79"/>
      <c r="M41" s="79"/>
      <c r="N41" s="79"/>
      <c r="O41" s="79"/>
    </row>
    <row r="42" spans="1:15" ht="15" x14ac:dyDescent="0.2">
      <c r="A42" s="141" t="str">
        <f>IF(B42="Select from list", "", IFERROR(VLOOKUP(B42, List!$B$26:$F$37, 5, FALSE), ""))</f>
        <v/>
      </c>
      <c r="B42" s="71" t="s">
        <v>52</v>
      </c>
      <c r="C42" s="73"/>
      <c r="D42" s="73"/>
      <c r="E42" s="50" t="str">
        <f>IF(B42="Select from list", "", IFERROR(VLOOKUP(B42, List!$B$26:$E$37, 4, FALSE), ""))</f>
        <v/>
      </c>
      <c r="F42" s="136"/>
      <c r="G42" s="70" t="s">
        <v>129</v>
      </c>
      <c r="H42" s="111" t="str">
        <f t="shared" si="0"/>
        <v/>
      </c>
      <c r="I42" s="128"/>
      <c r="J42" s="79"/>
      <c r="K42" s="79"/>
      <c r="L42" s="79"/>
      <c r="M42" s="79"/>
      <c r="N42" s="79"/>
      <c r="O42" s="79"/>
    </row>
    <row r="43" spans="1:15" ht="15" x14ac:dyDescent="0.2">
      <c r="A43" s="141" t="str">
        <f>IF(B43="Select from list", "", IFERROR(VLOOKUP(B43, List!$B$26:$F$37, 5, FALSE), ""))</f>
        <v/>
      </c>
      <c r="B43" s="71" t="s">
        <v>52</v>
      </c>
      <c r="C43" s="73"/>
      <c r="D43" s="73"/>
      <c r="E43" s="50" t="str">
        <f>IF(B43="Select from list", "", IFERROR(VLOOKUP(B43, List!$B$26:$E$37, 4, FALSE), ""))</f>
        <v/>
      </c>
      <c r="F43" s="136"/>
      <c r="G43" s="70" t="s">
        <v>129</v>
      </c>
      <c r="H43" s="111" t="str">
        <f t="shared" si="0"/>
        <v/>
      </c>
      <c r="I43" s="128"/>
      <c r="J43" s="79"/>
      <c r="K43" s="79"/>
      <c r="L43" s="79"/>
      <c r="M43" s="79"/>
      <c r="N43" s="79"/>
      <c r="O43" s="79"/>
    </row>
    <row r="44" spans="1:15" ht="15" x14ac:dyDescent="0.2">
      <c r="A44" s="141" t="str">
        <f>IF(B44="Select from list", "", IFERROR(VLOOKUP(B44, List!$B$26:$F$37, 5, FALSE), ""))</f>
        <v/>
      </c>
      <c r="B44" s="71" t="s">
        <v>52</v>
      </c>
      <c r="C44" s="73"/>
      <c r="D44" s="73"/>
      <c r="E44" s="50" t="str">
        <f>IF(B44="Select from list", "", IFERROR(VLOOKUP(B44, List!$B$26:$E$37, 4, FALSE), ""))</f>
        <v/>
      </c>
      <c r="F44" s="136"/>
      <c r="G44" s="70" t="s">
        <v>129</v>
      </c>
      <c r="H44" s="111" t="str">
        <f t="shared" si="0"/>
        <v/>
      </c>
      <c r="I44" s="128"/>
      <c r="J44" s="79"/>
      <c r="K44" s="79"/>
      <c r="L44" s="79"/>
      <c r="M44" s="79"/>
      <c r="N44" s="79"/>
      <c r="O44" s="79"/>
    </row>
    <row r="45" spans="1:15" ht="15" x14ac:dyDescent="0.2">
      <c r="A45" s="141" t="str">
        <f>IF(B45="Select from list", "", IFERROR(VLOOKUP(B45, List!$B$26:$F$37, 5, FALSE), ""))</f>
        <v/>
      </c>
      <c r="B45" s="71" t="s">
        <v>52</v>
      </c>
      <c r="C45" s="73"/>
      <c r="D45" s="73"/>
      <c r="E45" s="50" t="str">
        <f>IF(B45="Select from list", "", IFERROR(VLOOKUP(B45, List!$B$26:$E$37, 4, FALSE), ""))</f>
        <v/>
      </c>
      <c r="F45" s="136"/>
      <c r="G45" s="70" t="s">
        <v>129</v>
      </c>
      <c r="H45" s="111" t="str">
        <f t="shared" si="0"/>
        <v/>
      </c>
      <c r="I45" s="128"/>
      <c r="J45" s="79"/>
      <c r="K45" s="79"/>
      <c r="L45" s="79"/>
      <c r="M45" s="79"/>
      <c r="N45" s="79"/>
      <c r="O45" s="79"/>
    </row>
    <row r="46" spans="1:15" ht="15.75" thickBot="1" x14ac:dyDescent="0.25">
      <c r="A46" s="141" t="str">
        <f>IF(B46="Select from list", "", IFERROR(VLOOKUP(B46, List!$B$26:$F$37, 5, FALSE), ""))</f>
        <v/>
      </c>
      <c r="B46" s="71" t="s">
        <v>52</v>
      </c>
      <c r="C46" s="74"/>
      <c r="D46" s="74"/>
      <c r="E46" s="51" t="str">
        <f>IF(B46="Select from list", "", IFERROR(VLOOKUP(B46, List!$B$26:$E$37, 4, FALSE), ""))</f>
        <v/>
      </c>
      <c r="F46" s="137"/>
      <c r="G46" s="138" t="s">
        <v>129</v>
      </c>
      <c r="H46" s="111" t="str">
        <f t="shared" si="0"/>
        <v/>
      </c>
      <c r="I46" s="128"/>
      <c r="J46" s="79"/>
      <c r="K46" s="79"/>
      <c r="L46" s="79"/>
      <c r="M46" s="79"/>
      <c r="N46" s="79"/>
      <c r="O46" s="79"/>
    </row>
    <row r="47" spans="1:15" ht="33" customHeight="1" thickBot="1" x14ac:dyDescent="0.35">
      <c r="A47" s="211" t="s">
        <v>55</v>
      </c>
      <c r="B47" s="212"/>
      <c r="C47" s="169"/>
      <c r="D47" s="170"/>
      <c r="E47" s="171"/>
      <c r="F47" s="112">
        <f>SUM(F24:F46)</f>
        <v>0</v>
      </c>
      <c r="G47" s="172"/>
      <c r="H47" s="167"/>
      <c r="I47" s="79"/>
      <c r="J47" s="79"/>
      <c r="K47" s="79"/>
      <c r="L47" s="79"/>
      <c r="M47" s="79"/>
      <c r="N47" s="79"/>
      <c r="O47" s="79"/>
    </row>
    <row r="48" spans="1:15" ht="7.5" customHeight="1" thickBot="1" x14ac:dyDescent="0.25">
      <c r="A48" s="225"/>
      <c r="B48" s="225"/>
      <c r="C48" s="225"/>
      <c r="D48" s="225"/>
      <c r="E48" s="225"/>
      <c r="F48" s="225"/>
      <c r="G48" s="225"/>
      <c r="H48" s="167"/>
      <c r="I48" s="106"/>
      <c r="J48" s="79"/>
      <c r="K48" s="79"/>
      <c r="L48" s="79"/>
      <c r="M48" s="79"/>
      <c r="N48" s="79"/>
      <c r="O48" s="79"/>
    </row>
    <row r="49" spans="1:15" s="22" customFormat="1" ht="30.75" customHeight="1" thickBot="1" x14ac:dyDescent="0.25">
      <c r="A49" s="143" t="s">
        <v>100</v>
      </c>
      <c r="B49" s="144"/>
      <c r="C49" s="178" t="str">
        <f>"Summary Information for Payroll Use: "&amp;$C$17&amp;" ("&amp;$C$18&amp;") Cost Centre: "&amp;$C$71</f>
        <v xml:space="preserve">Summary Information for Payroll Use:  () Cost Centre: </v>
      </c>
      <c r="D49" s="179"/>
      <c r="E49" s="179"/>
      <c r="F49" s="180"/>
      <c r="G49" s="145"/>
      <c r="H49" s="168"/>
      <c r="I49" s="108"/>
      <c r="J49" s="89"/>
      <c r="K49" s="89"/>
      <c r="L49" s="89"/>
      <c r="M49" s="89"/>
      <c r="N49" s="89"/>
      <c r="O49" s="89"/>
    </row>
    <row r="50" spans="1:15" s="114" customFormat="1" ht="30.75" customHeight="1" thickBot="1" x14ac:dyDescent="0.25">
      <c r="A50" s="226" t="s">
        <v>53</v>
      </c>
      <c r="B50" s="226"/>
      <c r="C50" s="146"/>
      <c r="D50" s="147" t="s">
        <v>57</v>
      </c>
      <c r="E50" s="176" t="s">
        <v>58</v>
      </c>
      <c r="F50" s="177"/>
      <c r="G50" s="148" t="s">
        <v>54</v>
      </c>
      <c r="H50" s="113"/>
      <c r="I50" s="113"/>
      <c r="J50" s="113"/>
      <c r="K50" s="113"/>
      <c r="L50" s="113"/>
      <c r="M50" s="113"/>
      <c r="N50" s="113"/>
      <c r="O50" s="113"/>
    </row>
    <row r="51" spans="1:15" ht="17.25" customHeight="1" x14ac:dyDescent="0.2">
      <c r="A51" s="149" t="str">
        <f>List!B27</f>
        <v>Marking of 1 Hour Scripts</v>
      </c>
      <c r="B51" s="149"/>
      <c r="C51" s="150"/>
      <c r="D51" s="151">
        <f>List!C27</f>
        <v>1.6</v>
      </c>
      <c r="E51" s="152">
        <f t="shared" ref="E51:E61" ca="1" si="1">SUMIF($B$24:$F$46,$A51,$F$24:$F$46)</f>
        <v>0</v>
      </c>
      <c r="F51" s="151" t="s">
        <v>106</v>
      </c>
      <c r="G51" s="153">
        <f t="shared" ref="G51:G61" ca="1" si="2">+D51*E51</f>
        <v>0</v>
      </c>
      <c r="H51" s="106"/>
      <c r="I51" s="106"/>
      <c r="J51" s="79"/>
      <c r="K51" s="79"/>
      <c r="L51" s="79"/>
      <c r="M51" s="79"/>
      <c r="N51" s="79"/>
      <c r="O51" s="79"/>
    </row>
    <row r="52" spans="1:15" ht="19.5" customHeight="1" x14ac:dyDescent="0.2">
      <c r="A52" s="149" t="str">
        <f>List!B28</f>
        <v>Marking of 2 Hour Scripts</v>
      </c>
      <c r="B52" s="149"/>
      <c r="C52" s="150"/>
      <c r="D52" s="151">
        <f>List!C28</f>
        <v>3.2</v>
      </c>
      <c r="E52" s="152">
        <f t="shared" ca="1" si="1"/>
        <v>0</v>
      </c>
      <c r="F52" s="151" t="s">
        <v>106</v>
      </c>
      <c r="G52" s="154">
        <f t="shared" ca="1" si="2"/>
        <v>0</v>
      </c>
      <c r="H52" s="106"/>
      <c r="I52" s="106"/>
      <c r="J52" s="79"/>
      <c r="K52" s="79"/>
      <c r="L52" s="79"/>
      <c r="M52" s="79"/>
      <c r="N52" s="79"/>
      <c r="O52" s="79"/>
    </row>
    <row r="53" spans="1:15" ht="20.25" customHeight="1" x14ac:dyDescent="0.2">
      <c r="A53" s="149" t="str">
        <f>List!B29</f>
        <v>Marking of 3 Hour Scripts</v>
      </c>
      <c r="B53" s="149"/>
      <c r="C53" s="150"/>
      <c r="D53" s="151">
        <f>List!C29</f>
        <v>4.8</v>
      </c>
      <c r="E53" s="152">
        <f t="shared" ca="1" si="1"/>
        <v>0</v>
      </c>
      <c r="F53" s="151" t="s">
        <v>106</v>
      </c>
      <c r="G53" s="154">
        <f t="shared" ca="1" si="2"/>
        <v>0</v>
      </c>
      <c r="H53" s="106"/>
      <c r="I53" s="106"/>
      <c r="J53" s="79"/>
      <c r="K53" s="79"/>
      <c r="L53" s="79"/>
      <c r="M53" s="79"/>
      <c r="N53" s="79"/>
      <c r="O53" s="79"/>
    </row>
    <row r="54" spans="1:15" ht="21" customHeight="1" x14ac:dyDescent="0.2">
      <c r="A54" s="149" t="str">
        <f>List!B30</f>
        <v>Correction of Oral Exams (rate per hour)</v>
      </c>
      <c r="B54" s="149"/>
      <c r="C54" s="150"/>
      <c r="D54" s="151">
        <f>List!C30</f>
        <v>15.4</v>
      </c>
      <c r="E54" s="152">
        <f t="shared" ca="1" si="1"/>
        <v>0</v>
      </c>
      <c r="F54" s="151" t="s">
        <v>122</v>
      </c>
      <c r="G54" s="154">
        <f t="shared" ca="1" si="2"/>
        <v>0</v>
      </c>
      <c r="H54" s="106"/>
      <c r="I54" s="106"/>
      <c r="J54" s="79"/>
      <c r="K54" s="79"/>
      <c r="L54" s="79"/>
      <c r="M54" s="79"/>
      <c r="N54" s="79"/>
      <c r="O54" s="79"/>
    </row>
    <row r="55" spans="1:15" ht="21" customHeight="1" x14ac:dyDescent="0.2">
      <c r="A55" s="149" t="str">
        <f>List!B31</f>
        <v>Correction of Practicals (rate per practical)</v>
      </c>
      <c r="B55" s="149"/>
      <c r="C55" s="150"/>
      <c r="D55" s="151">
        <f>List!C31</f>
        <v>1.58</v>
      </c>
      <c r="E55" s="152">
        <f t="shared" ca="1" si="1"/>
        <v>0</v>
      </c>
      <c r="F55" s="151" t="s">
        <v>107</v>
      </c>
      <c r="G55" s="154">
        <f t="shared" ca="1" si="2"/>
        <v>0</v>
      </c>
      <c r="H55" s="106"/>
      <c r="I55" s="106"/>
      <c r="J55" s="79"/>
      <c r="K55" s="79"/>
      <c r="L55" s="79"/>
      <c r="M55" s="79"/>
      <c r="N55" s="79"/>
      <c r="O55" s="79"/>
    </row>
    <row r="56" spans="1:15" ht="21" customHeight="1" x14ac:dyDescent="0.2">
      <c r="A56" s="149" t="str">
        <f>List!B32</f>
        <v>Correction of Essays 0 - 9 pages (rate per essay)</v>
      </c>
      <c r="B56" s="149"/>
      <c r="C56" s="150"/>
      <c r="D56" s="151">
        <f>List!C32</f>
        <v>2.4</v>
      </c>
      <c r="E56" s="152">
        <f t="shared" ca="1" si="1"/>
        <v>0</v>
      </c>
      <c r="F56" s="151" t="s">
        <v>108</v>
      </c>
      <c r="G56" s="154">
        <f t="shared" ca="1" si="2"/>
        <v>0</v>
      </c>
      <c r="H56" s="106"/>
      <c r="I56" s="106"/>
      <c r="J56" s="79"/>
      <c r="K56" s="79"/>
      <c r="L56" s="79"/>
      <c r="M56" s="79"/>
      <c r="N56" s="79"/>
      <c r="O56" s="79"/>
    </row>
    <row r="57" spans="1:15" ht="22.5" customHeight="1" x14ac:dyDescent="0.2">
      <c r="A57" s="149" t="str">
        <f>List!B33</f>
        <v>Correction of Essays 10 - 19 pages (rate per essay)</v>
      </c>
      <c r="B57" s="149"/>
      <c r="C57" s="150"/>
      <c r="D57" s="151">
        <f>List!C33</f>
        <v>4.8</v>
      </c>
      <c r="E57" s="152">
        <f t="shared" ca="1" si="1"/>
        <v>0</v>
      </c>
      <c r="F57" s="151" t="s">
        <v>108</v>
      </c>
      <c r="G57" s="154">
        <f t="shared" ca="1" si="2"/>
        <v>0</v>
      </c>
      <c r="H57" s="106"/>
      <c r="I57" s="106"/>
      <c r="J57" s="79"/>
      <c r="K57" s="79"/>
      <c r="L57" s="79"/>
      <c r="M57" s="79"/>
      <c r="N57" s="79"/>
      <c r="O57" s="79"/>
    </row>
    <row r="58" spans="1:15" ht="20.25" customHeight="1" x14ac:dyDescent="0.2">
      <c r="A58" s="149" t="str">
        <f>List!B34</f>
        <v>Correction of Essays 20-29 pages (rate per essay)</v>
      </c>
      <c r="B58" s="149"/>
      <c r="C58" s="150"/>
      <c r="D58" s="151">
        <f>List!C34</f>
        <v>7.19</v>
      </c>
      <c r="E58" s="152">
        <f t="shared" ca="1" si="1"/>
        <v>0</v>
      </c>
      <c r="F58" s="151" t="s">
        <v>108</v>
      </c>
      <c r="G58" s="154">
        <f t="shared" ca="1" si="2"/>
        <v>0</v>
      </c>
      <c r="H58" s="106"/>
      <c r="I58" s="106"/>
      <c r="J58" s="79"/>
      <c r="K58" s="79"/>
      <c r="L58" s="79"/>
      <c r="M58" s="79"/>
      <c r="N58" s="79"/>
      <c r="O58" s="79"/>
    </row>
    <row r="59" spans="1:15" ht="21" customHeight="1" x14ac:dyDescent="0.2">
      <c r="A59" s="149" t="str">
        <f>List!B35</f>
        <v>Correction of Essays 30+ pages (rate per essay)</v>
      </c>
      <c r="B59" s="149"/>
      <c r="C59" s="150"/>
      <c r="D59" s="151">
        <f>List!C35</f>
        <v>9.6</v>
      </c>
      <c r="E59" s="152">
        <f t="shared" ca="1" si="1"/>
        <v>0</v>
      </c>
      <c r="F59" s="151" t="s">
        <v>108</v>
      </c>
      <c r="G59" s="154">
        <f t="shared" ca="1" si="2"/>
        <v>0</v>
      </c>
      <c r="H59" s="106"/>
      <c r="I59" s="106"/>
      <c r="J59" s="79"/>
      <c r="K59" s="79"/>
      <c r="L59" s="79"/>
      <c r="M59" s="79"/>
      <c r="N59" s="79"/>
      <c r="O59" s="79"/>
    </row>
    <row r="60" spans="1:15" ht="19.5" customHeight="1" x14ac:dyDescent="0.2">
      <c r="A60" s="149" t="str">
        <f>List!B36</f>
        <v>Postgrad Dissertation / Minor Thesis (rate per Dissertation/Thesis)</v>
      </c>
      <c r="B60" s="149"/>
      <c r="C60" s="150"/>
      <c r="D60" s="151">
        <f>List!C36</f>
        <v>12</v>
      </c>
      <c r="E60" s="152">
        <f t="shared" ca="1" si="1"/>
        <v>0</v>
      </c>
      <c r="F60" s="151" t="s">
        <v>101</v>
      </c>
      <c r="G60" s="154">
        <f t="shared" ca="1" si="2"/>
        <v>0</v>
      </c>
      <c r="H60" s="106"/>
      <c r="I60" s="106"/>
      <c r="J60" s="79"/>
      <c r="K60" s="79"/>
      <c r="L60" s="79"/>
      <c r="M60" s="79"/>
      <c r="N60" s="79"/>
      <c r="O60" s="79"/>
    </row>
    <row r="61" spans="1:15" ht="20.25" customHeight="1" x14ac:dyDescent="0.2">
      <c r="A61" s="149" t="str">
        <f>List!B37</f>
        <v>Major Thesis Corrections (rate per Thesis)</v>
      </c>
      <c r="B61" s="149"/>
      <c r="C61" s="150"/>
      <c r="D61" s="151">
        <f>List!C37</f>
        <v>24</v>
      </c>
      <c r="E61" s="152">
        <f t="shared" ca="1" si="1"/>
        <v>0</v>
      </c>
      <c r="F61" s="151" t="s">
        <v>102</v>
      </c>
      <c r="G61" s="154">
        <f t="shared" ca="1" si="2"/>
        <v>0</v>
      </c>
      <c r="H61" s="106"/>
      <c r="I61" s="106"/>
      <c r="J61" s="79"/>
      <c r="K61" s="79"/>
      <c r="L61" s="79"/>
      <c r="M61" s="79"/>
      <c r="N61" s="79"/>
      <c r="O61" s="79"/>
    </row>
    <row r="62" spans="1:15" s="114" customFormat="1" ht="30.75" customHeight="1" x14ac:dyDescent="0.2">
      <c r="A62" s="224" t="s">
        <v>70</v>
      </c>
      <c r="B62" s="224"/>
      <c r="C62" s="155"/>
      <c r="D62" s="156"/>
      <c r="E62" s="166">
        <f ca="1">SUM(E51:E61)</f>
        <v>0</v>
      </c>
      <c r="F62" s="173"/>
      <c r="G62" s="165">
        <f ca="1">SUM(G51:G61)</f>
        <v>0</v>
      </c>
      <c r="H62" s="113"/>
      <c r="I62" s="113"/>
      <c r="J62" s="113"/>
      <c r="K62" s="113"/>
      <c r="L62" s="113"/>
      <c r="M62" s="113"/>
      <c r="N62" s="113"/>
      <c r="O62" s="113"/>
    </row>
    <row r="63" spans="1:15" ht="25.5" customHeight="1" x14ac:dyDescent="0.2">
      <c r="A63" s="193" t="s">
        <v>167</v>
      </c>
      <c r="B63" s="194"/>
      <c r="C63" s="157">
        <v>0.08</v>
      </c>
      <c r="D63" s="158"/>
      <c r="E63" s="159"/>
      <c r="F63" s="159"/>
      <c r="G63" s="164">
        <f ca="1">IF(OR(C20="Full Time at University of Galway (Not entitled to holiday pay)",C20="Click in this box and Select from drop down list"),0,G62*C63)</f>
        <v>0</v>
      </c>
      <c r="H63" s="106"/>
      <c r="I63" s="106"/>
      <c r="J63" s="79"/>
      <c r="K63" s="79"/>
      <c r="L63" s="79"/>
      <c r="M63" s="79"/>
      <c r="N63" s="79"/>
      <c r="O63" s="79"/>
    </row>
    <row r="64" spans="1:15" s="81" customFormat="1" ht="36" customHeight="1" thickBot="1" x14ac:dyDescent="0.35">
      <c r="A64" s="223" t="s">
        <v>55</v>
      </c>
      <c r="B64" s="223"/>
      <c r="C64" s="160"/>
      <c r="D64" s="160"/>
      <c r="E64" s="161"/>
      <c r="F64" s="161"/>
      <c r="G64" s="163">
        <f ca="1">G62+G63</f>
        <v>0</v>
      </c>
      <c r="H64" s="115"/>
      <c r="I64" s="115"/>
      <c r="J64" s="115"/>
      <c r="K64" s="115"/>
      <c r="L64" s="115"/>
      <c r="M64" s="115"/>
      <c r="N64" s="115"/>
      <c r="O64" s="115"/>
    </row>
    <row r="65" spans="1:31" ht="55.5" customHeight="1" thickBot="1" x14ac:dyDescent="0.25">
      <c r="A65" s="200" t="s">
        <v>164</v>
      </c>
      <c r="B65" s="201"/>
      <c r="C65" s="201"/>
      <c r="D65" s="201"/>
      <c r="E65" s="201"/>
      <c r="F65" s="201"/>
      <c r="G65" s="202"/>
      <c r="H65" s="106"/>
      <c r="I65" s="106"/>
      <c r="J65" s="79"/>
      <c r="K65" s="79"/>
      <c r="L65" s="79"/>
      <c r="M65" s="79"/>
      <c r="N65" s="79"/>
      <c r="O65" s="79"/>
    </row>
    <row r="66" spans="1:31" ht="11.25" customHeight="1" thickBot="1" x14ac:dyDescent="0.25">
      <c r="A66" s="116"/>
      <c r="B66" s="116"/>
      <c r="C66" s="116"/>
      <c r="D66" s="116"/>
      <c r="E66" s="116"/>
      <c r="F66" s="116"/>
      <c r="G66" s="116"/>
      <c r="H66" s="2"/>
      <c r="I66" s="2"/>
    </row>
    <row r="67" spans="1:31" s="117" customFormat="1" ht="42" customHeight="1" thickBot="1" x14ac:dyDescent="0.25">
      <c r="A67" s="195" t="s">
        <v>156</v>
      </c>
      <c r="B67" s="196"/>
      <c r="C67" s="196"/>
      <c r="D67" s="196"/>
      <c r="E67" s="196"/>
      <c r="F67" s="196"/>
      <c r="G67" s="197"/>
      <c r="H67" s="106"/>
      <c r="I67" s="106"/>
      <c r="J67" s="79"/>
      <c r="K67" s="79"/>
      <c r="L67" s="79"/>
      <c r="M67" s="79"/>
      <c r="N67" s="79"/>
      <c r="O67" s="79"/>
      <c r="P67" s="1"/>
      <c r="Q67" s="1"/>
      <c r="R67" s="1"/>
      <c r="S67" s="1"/>
      <c r="T67" s="1"/>
      <c r="U67" s="1"/>
      <c r="V67" s="1"/>
      <c r="W67" s="1"/>
      <c r="X67" s="1"/>
      <c r="Y67" s="1"/>
      <c r="Z67" s="1"/>
      <c r="AA67" s="1"/>
      <c r="AB67" s="1"/>
      <c r="AC67" s="1"/>
      <c r="AD67" s="1"/>
      <c r="AE67" s="1"/>
    </row>
    <row r="68" spans="1:31" s="117" customFormat="1" ht="42" customHeight="1" thickBot="1" x14ac:dyDescent="0.25">
      <c r="A68" s="233" t="s">
        <v>126</v>
      </c>
      <c r="B68" s="234"/>
      <c r="C68" s="234"/>
      <c r="D68" s="234"/>
      <c r="E68" s="234"/>
      <c r="F68" s="234"/>
      <c r="G68" s="235"/>
      <c r="H68" s="106"/>
      <c r="I68" s="106"/>
      <c r="J68" s="79"/>
      <c r="K68" s="79"/>
      <c r="L68" s="79"/>
      <c r="M68" s="79"/>
      <c r="N68" s="79"/>
      <c r="O68" s="79"/>
      <c r="P68" s="1"/>
      <c r="Q68" s="1"/>
      <c r="R68" s="1"/>
      <c r="S68" s="1"/>
      <c r="T68" s="1"/>
      <c r="U68" s="1"/>
      <c r="V68" s="1"/>
      <c r="W68" s="1"/>
      <c r="X68" s="1"/>
      <c r="Y68" s="1"/>
      <c r="Z68" s="1"/>
      <c r="AA68" s="1"/>
      <c r="AB68" s="1"/>
      <c r="AC68" s="1"/>
      <c r="AD68" s="1"/>
      <c r="AE68" s="1"/>
    </row>
    <row r="69" spans="1:31" s="117" customFormat="1" ht="49.5" customHeight="1" x14ac:dyDescent="0.2">
      <c r="A69" s="240" t="s">
        <v>61</v>
      </c>
      <c r="B69" s="241"/>
      <c r="C69" s="131"/>
      <c r="D69" s="118" t="str">
        <f>IF(ISBLANK(C69),"Mandatory field, please enter Head of School/Discipline Name","")</f>
        <v>Mandatory field, please enter Head of School/Discipline Name</v>
      </c>
      <c r="E69" s="246" t="s">
        <v>119</v>
      </c>
      <c r="F69" s="247"/>
      <c r="G69" s="248"/>
      <c r="H69" s="106"/>
      <c r="I69" s="106"/>
      <c r="J69" s="79"/>
      <c r="K69" s="79"/>
      <c r="L69" s="79"/>
      <c r="M69" s="79"/>
      <c r="N69" s="79"/>
      <c r="O69" s="79"/>
      <c r="P69" s="1"/>
      <c r="Q69" s="1"/>
      <c r="R69" s="1"/>
      <c r="S69" s="1"/>
      <c r="T69" s="1"/>
      <c r="U69" s="1"/>
      <c r="V69" s="1"/>
      <c r="W69" s="1"/>
      <c r="X69" s="1"/>
      <c r="Y69" s="1"/>
      <c r="Z69" s="1"/>
      <c r="AA69" s="1"/>
      <c r="AB69" s="1"/>
      <c r="AC69" s="1"/>
      <c r="AD69" s="1"/>
      <c r="AE69" s="1"/>
    </row>
    <row r="70" spans="1:31" s="117" customFormat="1" ht="40.5" customHeight="1" x14ac:dyDescent="0.2">
      <c r="A70" s="242" t="s">
        <v>163</v>
      </c>
      <c r="B70" s="243"/>
      <c r="C70" s="132"/>
      <c r="D70" s="119" t="str">
        <f>IF(ISBLANK(C70),"Mandatory field, please enter Authorised details ","")</f>
        <v xml:space="preserve">Mandatory field, please enter Authorised details </v>
      </c>
      <c r="E70" s="249" t="s">
        <v>130</v>
      </c>
      <c r="F70" s="250"/>
      <c r="G70" s="251"/>
      <c r="H70" s="106"/>
      <c r="I70" s="106"/>
      <c r="J70" s="79"/>
      <c r="K70" s="79"/>
      <c r="L70" s="79"/>
      <c r="M70" s="79"/>
      <c r="N70" s="79"/>
      <c r="O70" s="79"/>
      <c r="P70" s="1"/>
      <c r="Q70" s="1"/>
      <c r="R70" s="1"/>
      <c r="S70" s="1"/>
      <c r="T70" s="1"/>
      <c r="U70" s="1"/>
      <c r="V70" s="1"/>
      <c r="W70" s="1"/>
      <c r="X70" s="1"/>
      <c r="Y70" s="1"/>
      <c r="Z70" s="1"/>
      <c r="AA70" s="1"/>
      <c r="AB70" s="1"/>
      <c r="AC70" s="1"/>
      <c r="AD70" s="1"/>
      <c r="AE70" s="1"/>
    </row>
    <row r="71" spans="1:31" s="117" customFormat="1" ht="45.75" customHeight="1" x14ac:dyDescent="0.2">
      <c r="A71" s="242" t="s">
        <v>59</v>
      </c>
      <c r="B71" s="243"/>
      <c r="C71" s="162"/>
      <c r="D71" s="119" t="str">
        <f>IF(ISBLANK(C71),"Mandatory field, please enter Cost Centre ","")</f>
        <v xml:space="preserve">Mandatory field, please enter Cost Centre </v>
      </c>
      <c r="E71" s="236" t="s">
        <v>131</v>
      </c>
      <c r="F71" s="237"/>
      <c r="G71" s="238"/>
      <c r="H71" s="106"/>
      <c r="I71" s="106"/>
      <c r="J71" s="79"/>
      <c r="K71" s="79"/>
      <c r="L71" s="79"/>
      <c r="M71" s="79"/>
      <c r="N71" s="79"/>
      <c r="O71" s="79"/>
      <c r="P71" s="1"/>
      <c r="Q71" s="1"/>
      <c r="R71" s="1"/>
      <c r="S71" s="1"/>
      <c r="T71" s="1"/>
      <c r="U71" s="1"/>
      <c r="V71" s="1"/>
      <c r="W71" s="1"/>
      <c r="X71" s="1"/>
      <c r="Y71" s="1"/>
      <c r="Z71" s="1"/>
      <c r="AA71" s="1"/>
      <c r="AB71" s="1"/>
      <c r="AC71" s="1"/>
      <c r="AD71" s="1"/>
      <c r="AE71" s="1"/>
    </row>
    <row r="72" spans="1:31" s="117" customFormat="1" ht="45" customHeight="1" thickBot="1" x14ac:dyDescent="0.25">
      <c r="A72" s="244" t="s">
        <v>127</v>
      </c>
      <c r="B72" s="245"/>
      <c r="C72" s="133"/>
      <c r="D72" s="120" t="str">
        <f>IF(ISBLANK(C72),"Manatory field, please enter Authorisation Date","")</f>
        <v>Manatory field, please enter Authorisation Date</v>
      </c>
      <c r="E72" s="239" t="s">
        <v>75</v>
      </c>
      <c r="F72" s="237"/>
      <c r="G72" s="238"/>
      <c r="H72" s="106"/>
      <c r="I72" s="106"/>
      <c r="J72" s="79"/>
      <c r="K72" s="79"/>
      <c r="L72" s="79"/>
      <c r="M72" s="79"/>
      <c r="N72" s="79"/>
      <c r="O72" s="79"/>
      <c r="P72" s="1"/>
      <c r="Q72" s="1"/>
      <c r="R72" s="1"/>
      <c r="S72" s="1"/>
      <c r="T72" s="1"/>
      <c r="U72" s="1"/>
      <c r="V72" s="1"/>
      <c r="W72" s="1"/>
      <c r="X72" s="1"/>
      <c r="Y72" s="1"/>
      <c r="Z72" s="1"/>
      <c r="AA72" s="1"/>
      <c r="AB72" s="1"/>
      <c r="AC72" s="1"/>
      <c r="AD72" s="1"/>
      <c r="AE72" s="1"/>
    </row>
    <row r="73" spans="1:31" ht="40.5" customHeight="1" thickBot="1" x14ac:dyDescent="0.25">
      <c r="A73" s="230" t="s">
        <v>125</v>
      </c>
      <c r="B73" s="231"/>
      <c r="C73" s="231"/>
      <c r="D73" s="231"/>
      <c r="E73" s="231"/>
      <c r="F73" s="231"/>
      <c r="G73" s="232"/>
      <c r="H73" s="106"/>
      <c r="I73" s="2"/>
      <c r="J73" s="79"/>
      <c r="K73" s="79"/>
      <c r="L73" s="79"/>
      <c r="M73" s="79"/>
      <c r="N73" s="79"/>
      <c r="O73" s="79"/>
    </row>
    <row r="74" spans="1:31" s="22" customFormat="1" ht="44.25" customHeight="1" thickBot="1" x14ac:dyDescent="0.25">
      <c r="A74" s="227" t="s">
        <v>128</v>
      </c>
      <c r="B74" s="228"/>
      <c r="C74" s="229"/>
      <c r="D74" s="181" t="s">
        <v>137</v>
      </c>
      <c r="E74" s="181"/>
      <c r="F74" s="181"/>
      <c r="G74" s="182"/>
      <c r="H74" s="89"/>
      <c r="I74" s="89"/>
      <c r="J74" s="89"/>
      <c r="K74" s="89"/>
      <c r="L74" s="89"/>
      <c r="M74" s="89"/>
      <c r="N74" s="89"/>
      <c r="O74" s="89"/>
    </row>
    <row r="75" spans="1:31" ht="14.25" x14ac:dyDescent="0.2">
      <c r="B75" s="2"/>
      <c r="C75" s="2"/>
      <c r="D75" s="2"/>
      <c r="E75" s="2"/>
      <c r="F75" s="2"/>
      <c r="G75" s="2"/>
      <c r="H75" s="79"/>
      <c r="I75" s="79"/>
      <c r="J75" s="79"/>
      <c r="K75" s="79"/>
      <c r="L75" s="79"/>
      <c r="M75" s="79"/>
      <c r="N75" s="79"/>
      <c r="O75" s="79"/>
    </row>
    <row r="76" spans="1:31" ht="14.25" x14ac:dyDescent="0.2">
      <c r="B76" s="121"/>
      <c r="C76" s="2"/>
      <c r="D76" s="2"/>
      <c r="E76" s="2"/>
      <c r="F76" s="2"/>
      <c r="G76" s="2"/>
      <c r="H76" s="79"/>
      <c r="I76" s="79"/>
      <c r="J76" s="79"/>
      <c r="K76" s="79"/>
      <c r="L76" s="79"/>
      <c r="M76" s="79"/>
      <c r="N76" s="79"/>
      <c r="O76" s="79"/>
    </row>
    <row r="77" spans="1:31" ht="14.25" x14ac:dyDescent="0.2">
      <c r="B77" s="2"/>
      <c r="C77" s="2"/>
      <c r="D77" s="2"/>
      <c r="E77" s="2"/>
      <c r="F77" s="2"/>
      <c r="G77" s="2"/>
      <c r="H77" s="2"/>
      <c r="I77" s="2"/>
    </row>
    <row r="78" spans="1:31" ht="14.25" x14ac:dyDescent="0.2">
      <c r="B78" s="2"/>
      <c r="C78" s="2"/>
      <c r="D78" s="2"/>
      <c r="E78" s="2"/>
      <c r="F78" s="2"/>
      <c r="G78" s="2"/>
      <c r="H78" s="2"/>
      <c r="I78" s="2"/>
    </row>
    <row r="79" spans="1:31" ht="14.25" x14ac:dyDescent="0.2">
      <c r="B79" s="2"/>
      <c r="C79" s="2"/>
      <c r="D79" s="2"/>
      <c r="E79" s="2"/>
      <c r="F79" s="2"/>
      <c r="G79" s="2"/>
      <c r="H79" s="2"/>
      <c r="I79" s="2"/>
    </row>
    <row r="80" spans="1:31" ht="14.25" x14ac:dyDescent="0.2">
      <c r="B80" s="2"/>
      <c r="C80" s="2"/>
      <c r="D80" s="2"/>
      <c r="E80" s="2"/>
      <c r="F80" s="2"/>
      <c r="G80" s="2"/>
      <c r="H80" s="2"/>
      <c r="I80" s="2"/>
    </row>
    <row r="81" spans="2:9" ht="14.25" x14ac:dyDescent="0.2">
      <c r="B81" s="2"/>
      <c r="C81" s="2"/>
      <c r="D81" s="2"/>
      <c r="E81" s="2"/>
      <c r="F81" s="2"/>
      <c r="G81" s="2"/>
      <c r="H81" s="2"/>
      <c r="I81" s="2"/>
    </row>
    <row r="82" spans="2:9" ht="14.25" x14ac:dyDescent="0.2">
      <c r="B82" s="2"/>
      <c r="C82" s="2"/>
      <c r="D82" s="2"/>
      <c r="E82" s="2"/>
      <c r="F82" s="2"/>
      <c r="G82" s="2"/>
      <c r="H82" s="2"/>
      <c r="I82" s="2"/>
    </row>
    <row r="83" spans="2:9" ht="14.25" x14ac:dyDescent="0.2">
      <c r="B83" s="2"/>
      <c r="C83" s="2"/>
      <c r="D83" s="2"/>
      <c r="E83" s="2"/>
      <c r="F83" s="2"/>
      <c r="G83" s="2"/>
      <c r="H83" s="2"/>
      <c r="I83" s="2"/>
    </row>
    <row r="84" spans="2:9" ht="14.25" x14ac:dyDescent="0.2">
      <c r="B84" s="2"/>
      <c r="C84" s="2"/>
      <c r="D84" s="2"/>
      <c r="E84" s="2"/>
      <c r="F84" s="2"/>
      <c r="G84" s="2"/>
      <c r="H84" s="2"/>
      <c r="I84" s="2"/>
    </row>
    <row r="85" spans="2:9" ht="14.25" x14ac:dyDescent="0.2">
      <c r="B85" s="2"/>
      <c r="C85" s="2"/>
      <c r="D85" s="2"/>
      <c r="E85" s="2"/>
      <c r="F85" s="2"/>
      <c r="G85" s="2"/>
      <c r="H85" s="2"/>
      <c r="I85" s="2"/>
    </row>
    <row r="86" spans="2:9" ht="14.25" x14ac:dyDescent="0.2">
      <c r="B86" s="2"/>
      <c r="C86" s="2"/>
      <c r="D86" s="2"/>
      <c r="E86" s="2"/>
      <c r="F86" s="2"/>
      <c r="G86" s="2"/>
      <c r="H86" s="2"/>
      <c r="I86" s="2"/>
    </row>
    <row r="87" spans="2:9" ht="14.25" x14ac:dyDescent="0.2">
      <c r="B87" s="2"/>
      <c r="C87" s="2"/>
      <c r="D87" s="2"/>
      <c r="E87" s="2"/>
      <c r="F87" s="2"/>
      <c r="G87" s="2"/>
      <c r="H87" s="2"/>
      <c r="I87" s="2"/>
    </row>
    <row r="88" spans="2:9" ht="14.25" x14ac:dyDescent="0.2">
      <c r="B88" s="2"/>
      <c r="C88" s="2"/>
      <c r="D88" s="2"/>
      <c r="E88" s="2"/>
      <c r="F88" s="2"/>
      <c r="G88" s="2"/>
      <c r="H88" s="2"/>
      <c r="I88" s="2"/>
    </row>
    <row r="89" spans="2:9" ht="14.25" x14ac:dyDescent="0.2">
      <c r="B89" s="2"/>
      <c r="C89" s="2"/>
      <c r="D89" s="2"/>
      <c r="E89" s="2"/>
      <c r="F89" s="2"/>
      <c r="G89" s="2"/>
      <c r="H89" s="2"/>
      <c r="I89" s="2"/>
    </row>
    <row r="90" spans="2:9" ht="14.25" x14ac:dyDescent="0.2">
      <c r="B90" s="2"/>
      <c r="C90" s="2"/>
      <c r="D90" s="2"/>
      <c r="E90" s="2"/>
      <c r="F90" s="2"/>
      <c r="G90" s="2"/>
      <c r="H90" s="2"/>
      <c r="I90" s="2"/>
    </row>
    <row r="91" spans="2:9" ht="14.25" x14ac:dyDescent="0.2">
      <c r="B91" s="2"/>
      <c r="C91" s="2"/>
      <c r="D91" s="2"/>
      <c r="E91" s="2"/>
      <c r="F91" s="2"/>
      <c r="G91" s="2"/>
      <c r="H91" s="2"/>
      <c r="I91" s="2"/>
    </row>
    <row r="92" spans="2:9" ht="14.25" x14ac:dyDescent="0.2">
      <c r="B92" s="2"/>
      <c r="C92" s="2"/>
      <c r="D92" s="2"/>
      <c r="E92" s="2"/>
      <c r="F92" s="2"/>
      <c r="G92" s="2"/>
      <c r="H92" s="2"/>
      <c r="I92" s="2"/>
    </row>
    <row r="93" spans="2:9" ht="14.25" x14ac:dyDescent="0.2">
      <c r="B93" s="2"/>
      <c r="C93" s="2"/>
      <c r="D93" s="2"/>
      <c r="E93" s="2"/>
      <c r="F93" s="2"/>
      <c r="G93" s="2"/>
      <c r="H93" s="2"/>
      <c r="I93" s="2"/>
    </row>
    <row r="94" spans="2:9" ht="14.25" x14ac:dyDescent="0.2">
      <c r="B94" s="2"/>
      <c r="C94" s="2"/>
      <c r="D94" s="2"/>
      <c r="E94" s="2"/>
      <c r="F94" s="2"/>
      <c r="G94" s="2"/>
      <c r="H94" s="2"/>
      <c r="I94" s="2"/>
    </row>
    <row r="95" spans="2:9" ht="14.25" x14ac:dyDescent="0.2">
      <c r="B95" s="2"/>
      <c r="C95" s="2"/>
      <c r="D95" s="2"/>
      <c r="E95" s="2"/>
      <c r="F95" s="2"/>
      <c r="G95" s="2"/>
      <c r="H95" s="2"/>
      <c r="I95" s="2"/>
    </row>
    <row r="96" spans="2:9" ht="14.25" x14ac:dyDescent="0.2">
      <c r="B96" s="2"/>
      <c r="C96" s="2"/>
      <c r="D96" s="2"/>
      <c r="E96" s="2"/>
      <c r="F96" s="2"/>
      <c r="G96" s="2"/>
      <c r="H96" s="2"/>
      <c r="I96" s="2"/>
    </row>
    <row r="97" spans="2:9" ht="14.25" x14ac:dyDescent="0.2">
      <c r="B97" s="2"/>
      <c r="C97" s="2"/>
      <c r="D97" s="2"/>
      <c r="E97" s="2"/>
      <c r="F97" s="2"/>
      <c r="G97" s="2"/>
      <c r="H97" s="2"/>
      <c r="I97" s="2"/>
    </row>
    <row r="98" spans="2:9" ht="14.25" x14ac:dyDescent="0.2">
      <c r="B98" s="2"/>
      <c r="C98" s="2"/>
      <c r="D98" s="2"/>
      <c r="E98" s="2"/>
      <c r="F98" s="2"/>
      <c r="G98" s="2"/>
      <c r="H98" s="2"/>
      <c r="I98" s="2"/>
    </row>
    <row r="99" spans="2:9" ht="14.25" x14ac:dyDescent="0.2">
      <c r="B99" s="2"/>
      <c r="C99" s="2"/>
      <c r="D99" s="2"/>
      <c r="E99" s="2"/>
      <c r="F99" s="2"/>
      <c r="G99" s="2"/>
      <c r="H99" s="2"/>
      <c r="I99" s="2"/>
    </row>
    <row r="100" spans="2:9" ht="14.25" x14ac:dyDescent="0.2">
      <c r="B100" s="2"/>
      <c r="C100" s="2"/>
      <c r="D100" s="2"/>
      <c r="E100" s="2"/>
      <c r="F100" s="2"/>
      <c r="G100" s="2"/>
      <c r="H100" s="2"/>
      <c r="I100" s="2"/>
    </row>
    <row r="101" spans="2:9" ht="14.25" x14ac:dyDescent="0.2">
      <c r="B101" s="2"/>
      <c r="C101" s="2"/>
      <c r="D101" s="2"/>
      <c r="E101" s="2"/>
      <c r="F101" s="2"/>
      <c r="G101" s="2"/>
      <c r="H101" s="2"/>
      <c r="I101" s="2"/>
    </row>
    <row r="102" spans="2:9" ht="14.25" x14ac:dyDescent="0.2">
      <c r="E102" s="2"/>
      <c r="F102" s="2"/>
      <c r="G102" s="2"/>
      <c r="H102" s="2"/>
      <c r="I102" s="2"/>
    </row>
    <row r="103" spans="2:9" ht="14.25" x14ac:dyDescent="0.2">
      <c r="E103" s="2"/>
      <c r="F103" s="2"/>
      <c r="G103" s="2"/>
      <c r="H103" s="2"/>
      <c r="I103" s="2"/>
    </row>
    <row r="104" spans="2:9" ht="15" x14ac:dyDescent="0.25">
      <c r="E104" s="122"/>
      <c r="F104" s="2"/>
      <c r="G104" s="2"/>
      <c r="H104" s="2"/>
      <c r="I104" s="2"/>
    </row>
    <row r="105" spans="2:9" ht="14.25" x14ac:dyDescent="0.2">
      <c r="E105" s="123"/>
      <c r="F105" s="2"/>
      <c r="G105" s="2"/>
      <c r="H105" s="2"/>
      <c r="I105" s="2"/>
    </row>
    <row r="106" spans="2:9" ht="14.25" x14ac:dyDescent="0.2">
      <c r="E106" s="124"/>
      <c r="F106" s="2"/>
      <c r="G106" s="2"/>
      <c r="H106" s="2"/>
      <c r="I106" s="2"/>
    </row>
    <row r="107" spans="2:9" ht="14.25" x14ac:dyDescent="0.2">
      <c r="E107" s="124"/>
      <c r="F107" s="2"/>
      <c r="G107" s="2"/>
      <c r="H107" s="2"/>
      <c r="I107" s="2"/>
    </row>
    <row r="108" spans="2:9" ht="14.25" x14ac:dyDescent="0.2">
      <c r="E108" s="124"/>
      <c r="F108" s="2"/>
      <c r="G108" s="2"/>
      <c r="H108" s="2"/>
      <c r="I108" s="2"/>
    </row>
    <row r="109" spans="2:9" ht="14.25" x14ac:dyDescent="0.2">
      <c r="E109" s="123"/>
      <c r="F109" s="2"/>
      <c r="G109" s="2"/>
      <c r="H109" s="2"/>
      <c r="I109" s="2"/>
    </row>
    <row r="110" spans="2:9" ht="14.25" x14ac:dyDescent="0.2">
      <c r="E110" s="123"/>
      <c r="F110" s="2"/>
      <c r="G110" s="2"/>
      <c r="H110" s="2"/>
      <c r="I110" s="2"/>
    </row>
    <row r="111" spans="2:9" ht="14.25" x14ac:dyDescent="0.2">
      <c r="E111" s="123"/>
      <c r="F111" s="2"/>
      <c r="G111" s="2"/>
      <c r="H111" s="2"/>
      <c r="I111" s="2"/>
    </row>
    <row r="112" spans="2:9" ht="14.25" x14ac:dyDescent="0.2">
      <c r="E112" s="123"/>
      <c r="F112" s="2"/>
      <c r="G112" s="2"/>
      <c r="H112" s="2"/>
      <c r="I112" s="2"/>
    </row>
    <row r="113" spans="5:9" ht="14.25" x14ac:dyDescent="0.2">
      <c r="E113" s="124"/>
      <c r="F113" s="2"/>
      <c r="G113" s="2"/>
      <c r="H113" s="2"/>
      <c r="I113" s="2"/>
    </row>
    <row r="114" spans="5:9" ht="14.25" x14ac:dyDescent="0.2">
      <c r="E114" s="124"/>
      <c r="F114" s="2"/>
      <c r="G114" s="2"/>
      <c r="H114" s="2"/>
      <c r="I114" s="2"/>
    </row>
    <row r="115" spans="5:9" ht="14.25" x14ac:dyDescent="0.2">
      <c r="E115" s="124"/>
      <c r="F115" s="2"/>
      <c r="G115" s="2"/>
      <c r="H115" s="2"/>
      <c r="I115" s="2"/>
    </row>
    <row r="116" spans="5:9" ht="14.25" x14ac:dyDescent="0.2">
      <c r="E116" s="123"/>
      <c r="F116" s="2"/>
      <c r="G116" s="2"/>
      <c r="H116" s="2"/>
      <c r="I116" s="2"/>
    </row>
  </sheetData>
  <sheetProtection algorithmName="SHA-512" hashValue="/dYoZHyg75QhDw+2lE4S70/stUT8n81RSqkLwWvfIiBoO4U/d2z/T//lF1W06gphEJltKKlqFOqmE2iUOhqteA==" saltValue="wQxGukgZRj+XLF85qTyaZw==" spinCount="100000" sheet="1" objects="1" scenarios="1"/>
  <mergeCells count="47">
    <mergeCell ref="A64:B64"/>
    <mergeCell ref="A62:B62"/>
    <mergeCell ref="A48:G48"/>
    <mergeCell ref="A50:B50"/>
    <mergeCell ref="A74:C74"/>
    <mergeCell ref="A73:G73"/>
    <mergeCell ref="A68:G68"/>
    <mergeCell ref="E71:G71"/>
    <mergeCell ref="E72:G72"/>
    <mergeCell ref="A69:B69"/>
    <mergeCell ref="A70:B70"/>
    <mergeCell ref="A71:B71"/>
    <mergeCell ref="A72:B72"/>
    <mergeCell ref="E69:G69"/>
    <mergeCell ref="E70:G70"/>
    <mergeCell ref="A19:B19"/>
    <mergeCell ref="A20:B20"/>
    <mergeCell ref="A15:B15"/>
    <mergeCell ref="A65:G65"/>
    <mergeCell ref="E14:G14"/>
    <mergeCell ref="E16:G16"/>
    <mergeCell ref="E17:G17"/>
    <mergeCell ref="E18:G18"/>
    <mergeCell ref="E19:G19"/>
    <mergeCell ref="A47:B47"/>
    <mergeCell ref="A14:B14"/>
    <mergeCell ref="E15:G15"/>
    <mergeCell ref="E20:G20"/>
    <mergeCell ref="A22:G22"/>
    <mergeCell ref="A16:D16"/>
    <mergeCell ref="A17:B17"/>
    <mergeCell ref="D11:G11"/>
    <mergeCell ref="C1:G1"/>
    <mergeCell ref="E50:F50"/>
    <mergeCell ref="C49:F49"/>
    <mergeCell ref="D74:G74"/>
    <mergeCell ref="A6:G6"/>
    <mergeCell ref="A4:G4"/>
    <mergeCell ref="A2:G2"/>
    <mergeCell ref="A1:B1"/>
    <mergeCell ref="A13:G13"/>
    <mergeCell ref="A10:G10"/>
    <mergeCell ref="A11:C11"/>
    <mergeCell ref="A8:G8"/>
    <mergeCell ref="A18:B18"/>
    <mergeCell ref="A63:B63"/>
    <mergeCell ref="A67:G67"/>
  </mergeCells>
  <phoneticPr fontId="7" type="noConversion"/>
  <conditionalFormatting sqref="B24:B46">
    <cfRule type="cellIs" dxfId="3" priority="3" operator="equal">
      <formula>"Select from list"</formula>
    </cfRule>
  </conditionalFormatting>
  <conditionalFormatting sqref="C14:C15 C20">
    <cfRule type="cellIs" dxfId="2" priority="63" stopIfTrue="1" operator="equal">
      <formula>"Click in this box and Select from drop down list"</formula>
    </cfRule>
  </conditionalFormatting>
  <conditionalFormatting sqref="C17:C19 E24:F46 C69:C72">
    <cfRule type="containsBlanks" dxfId="1" priority="28">
      <formula>LEN(TRIM(C17))=0</formula>
    </cfRule>
  </conditionalFormatting>
  <conditionalFormatting sqref="G24:G46">
    <cfRule type="cellIs" dxfId="0" priority="1" operator="equal">
      <formula>"(DD-MMM-YY)"</formula>
    </cfRule>
  </conditionalFormatting>
  <dataValidations xWindow="1310" yWindow="656" count="10">
    <dataValidation allowBlank="1" showInputMessage="1" showErrorMessage="1" promptTitle="Full Time Staff Not Entitled" prompt="Full Time Staff not entitled to holiday pay as you receive your entitlement in your full time contract" sqref="G63" xr:uid="{00000000-0002-0000-0000-000000000000}"/>
    <dataValidation allowBlank="1" showInputMessage="1" showErrorMessage="1" errorTitle="Do not amend" error="This is a set rate and can not be amended" sqref="D51:D52" xr:uid="{00000000-0002-0000-0000-000001000000}"/>
    <dataValidation allowBlank="1" showInputMessage="1" showErrorMessage="1" errorTitle="Details from Section E in cell E" sqref="E51:F52 F53" xr:uid="{00000000-0002-0000-0000-000002000000}"/>
    <dataValidation allowBlank="1" showInputMessage="1" showErrorMessage="1" promptTitle="Payment value" prompt="Rate X Total Number = Amount to be paid" sqref="G51:G61" xr:uid="{00000000-0002-0000-0000-000003000000}"/>
    <dataValidation type="list" allowBlank="1" showInputMessage="1" showErrorMessage="1" sqref="C20" xr:uid="{00000000-0002-0000-0000-000004000000}">
      <formula1>"Click here and select from drop down list,   Full Time at University of Galway (Not entitled to holiday pay), Part Time at University of Galway (Entitled to holiday pay (See Notes)"</formula1>
    </dataValidation>
    <dataValidation type="custom" showInputMessage="1" showErrorMessage="1" errorTitle="Must be 6 digits" error="Payroll ID must be a 6-digit number" promptTitle="Enter Payroll ID Number" prompt="If you were paid before via University of Galway payroll, your payroll ID number is required for payment._x000a__x000a_DO NOT USE SCHOLARSHIP ID NUMBER,_x000a_DO NOT SUBMIT FORMS WITHOUT PAYROLL ID NUMBER,_x000a_" sqref="C18" xr:uid="{00000000-0002-0000-0000-000005000000}">
      <formula1>AND(LEN(C18)=6, ISNUMBER(VALUE(C18)))</formula1>
    </dataValidation>
    <dataValidation type="list" allowBlank="1" showInputMessage="1" showErrorMessage="1" sqref="C15" xr:uid="{00000000-0002-0000-0000-000006000000}">
      <formula1>"Click here and select from drop down list, Yes (Enter the changes on the ""Change of Bank Details Form""), No (My Personal Details have not change"</formula1>
    </dataValidation>
    <dataValidation type="list" allowBlank="1" showInputMessage="1" showErrorMessage="1" sqref="C14" xr:uid="{00000000-0002-0000-0000-000007000000}">
      <formula1>"Click here and select from drop down list, Yes (First complete the ""New Hourly Paid Employee Set Up Form""), No (I have a Payroll ID Number)"</formula1>
    </dataValidation>
    <dataValidation type="date" allowBlank="1" showInputMessage="1" showErrorMessage="1" error="Date Format DD-MMM-YY._x000a__x000a_Date cannot be greater than today." prompt="Please input the date the work was undertaken (DD-MMM-YY)._x000a__x000a_DO NOT INPUT A DATE RANGE" sqref="G24:G46" xr:uid="{00000000-0002-0000-0000-000008000000}">
      <formula1>44562</formula1>
      <formula2>TODAY()</formula2>
    </dataValidation>
    <dataValidation type="custom" allowBlank="1" showInputMessage="1" showErrorMessage="1" errorTitle="(3252) Correction of Oral Exams" error="_x000a_For (3252) Correction of Oral Exams please enter a number up to 12 when 'Hour(s) spent on Oral Exams' is displayed under E" promptTitle="Enter number here" prompt="Must enter per date the number of &quot;type of work&quot; corrected. Depending what is entered here is what will be paid in Section E. _x000a__x000a_NOTE: (3252) Correction of Oral Exams is an hourly rate of pay enter the number of hours worked (not the number of students)." sqref="F24:F46" xr:uid="{00000000-0002-0000-0000-000009000000}">
      <formula1>IF(E24="Hour(s) spent on Oral Exams", AND(ISNUMBER(F24), F24&lt;=12), TRUE)</formula1>
    </dataValidation>
  </dataValidations>
  <hyperlinks>
    <hyperlink ref="D74" r:id="rId1" display="timesheets.bureau@nuigalway.ie" xr:uid="{00000000-0004-0000-0000-000000000000}"/>
    <hyperlink ref="D11" r:id="rId2" display="timesheets.bureau@nuigalway.ie" xr:uid="{00000000-0004-0000-0000-000001000000}"/>
    <hyperlink ref="E16" r:id="rId3" display="Casual Payment Process" xr:uid="{00000000-0004-0000-0000-000002000000}"/>
    <hyperlink ref="E17" r:id="rId4" display="Emergency Tax &amp; Registering your employment with Revenue" xr:uid="{00000000-0004-0000-0000-000003000000}"/>
    <hyperlink ref="D11:G11" r:id="rId5" display="timesheets.bureau@universityofgalway.ie" xr:uid="{00000000-0004-0000-0000-000004000000}"/>
    <hyperlink ref="D74:G74" r:id="rId6" display="timesheets.bureau@universityofgalway.ie" xr:uid="{00000000-0004-0000-0000-000005000000}"/>
    <hyperlink ref="E15:G15" r:id="rId7" display="Teaching Support Staff Process (TSS) Recruitment Process" xr:uid="{00000000-0004-0000-0000-000006000000}"/>
    <hyperlink ref="E16:G16" r:id="rId8" display="Employees Paid on Timesheet" xr:uid="{00000000-0004-0000-0000-000007000000}"/>
    <hyperlink ref="E19:G19" r:id="rId9" display="Payment Dates" xr:uid="{00000000-0004-0000-0000-000008000000}"/>
    <hyperlink ref="E17:G17" r:id="rId10" display="New Hourly Paid Employee Set Up Form" xr:uid="{00000000-0004-0000-0000-000009000000}"/>
    <hyperlink ref="E20:G20" r:id="rId11" display="Payroll FAQs" xr:uid="{00000000-0004-0000-0000-00000A000000}"/>
    <hyperlink ref="E18:G18" r:id="rId12" display="Payroll Deadlines" xr:uid="{00000000-0004-0000-0000-00000B000000}"/>
    <hyperlink ref="E69:G69" r:id="rId13" display="Teaching Support Staff Process (TSS) Recruitment Process" xr:uid="{00000000-0004-0000-0000-00000C000000}"/>
    <hyperlink ref="E70:G70" r:id="rId14" display="FOR MANAGERS" xr:uid="{00000000-0004-0000-0000-00000D000000}"/>
  </hyperlinks>
  <pageMargins left="0.55118110236220474" right="0.55118110236220474" top="0.39370078740157483" bottom="0.39370078740157483" header="0.51181102362204722" footer="0.51181102362204722"/>
  <pageSetup paperSize="9" scale="54" orientation="portrait" r:id="rId15"/>
  <headerFooter alignWithMargins="0"/>
  <drawing r:id="rId16"/>
  <extLst>
    <ext xmlns:x14="http://schemas.microsoft.com/office/spreadsheetml/2009/9/main" uri="{CCE6A557-97BC-4b89-ADB6-D9C93CAAB3DF}">
      <x14:dataValidations xmlns:xm="http://schemas.microsoft.com/office/excel/2006/main" xWindow="1310" yWindow="656" count="1">
        <x14:dataValidation type="list" allowBlank="1" showInputMessage="1" showErrorMessage="1" xr:uid="{00000000-0002-0000-0000-00000A000000}">
          <x14:formula1>
            <xm:f>List!$B$26:$B$37</xm:f>
          </x14:formula1>
          <xm:sqref>B24:B46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7"/>
  <sheetViews>
    <sheetView topLeftCell="A12" workbookViewId="0">
      <selection activeCell="E38" sqref="E38"/>
    </sheetView>
  </sheetViews>
  <sheetFormatPr defaultRowHeight="12.75" x14ac:dyDescent="0.2"/>
  <cols>
    <col min="2" max="2" width="51.42578125" customWidth="1"/>
    <col min="3" max="3" width="28.5703125" customWidth="1"/>
    <col min="4" max="4" width="29.5703125" customWidth="1"/>
    <col min="5" max="5" width="43" customWidth="1"/>
    <col min="6" max="6" width="15.140625" customWidth="1"/>
  </cols>
  <sheetData>
    <row r="2" spans="2:2" x14ac:dyDescent="0.2">
      <c r="B2" t="s">
        <v>113</v>
      </c>
    </row>
    <row r="3" spans="2:2" x14ac:dyDescent="0.2">
      <c r="B3" t="s">
        <v>114</v>
      </c>
    </row>
    <row r="4" spans="2:2" x14ac:dyDescent="0.2">
      <c r="B4" t="s">
        <v>115</v>
      </c>
    </row>
    <row r="5" spans="2:2" x14ac:dyDescent="0.2">
      <c r="B5" t="s">
        <v>116</v>
      </c>
    </row>
    <row r="9" spans="2:2" ht="15" x14ac:dyDescent="0.25">
      <c r="B9" s="49" t="s">
        <v>53</v>
      </c>
    </row>
    <row r="10" spans="2:2" ht="15" x14ac:dyDescent="0.25">
      <c r="B10" s="34" t="s">
        <v>96</v>
      </c>
    </row>
    <row r="11" spans="2:2" ht="15" x14ac:dyDescent="0.25">
      <c r="B11" s="34" t="s">
        <v>97</v>
      </c>
    </row>
    <row r="12" spans="2:2" ht="15" x14ac:dyDescent="0.25">
      <c r="B12" s="34" t="s">
        <v>98</v>
      </c>
    </row>
    <row r="13" spans="2:2" ht="15" x14ac:dyDescent="0.25">
      <c r="B13" s="34" t="s">
        <v>88</v>
      </c>
    </row>
    <row r="14" spans="2:2" ht="15" x14ac:dyDescent="0.25">
      <c r="B14" s="34" t="s">
        <v>89</v>
      </c>
    </row>
    <row r="15" spans="2:2" ht="15" x14ac:dyDescent="0.25">
      <c r="B15" s="34" t="s">
        <v>90</v>
      </c>
    </row>
    <row r="16" spans="2:2" ht="15" x14ac:dyDescent="0.25">
      <c r="B16" s="34" t="s">
        <v>91</v>
      </c>
    </row>
    <row r="17" spans="2:6" ht="15" x14ac:dyDescent="0.25">
      <c r="B17" s="34" t="s">
        <v>92</v>
      </c>
    </row>
    <row r="18" spans="2:6" ht="15" x14ac:dyDescent="0.25">
      <c r="B18" s="34" t="s">
        <v>93</v>
      </c>
    </row>
    <row r="19" spans="2:6" ht="15" x14ac:dyDescent="0.25">
      <c r="B19" s="34" t="s">
        <v>94</v>
      </c>
    </row>
    <row r="20" spans="2:6" ht="15" x14ac:dyDescent="0.25">
      <c r="B20" s="34" t="s">
        <v>95</v>
      </c>
    </row>
    <row r="23" spans="2:6" ht="15.75" thickBot="1" x14ac:dyDescent="0.3">
      <c r="B23" s="33"/>
      <c r="C23" s="33"/>
      <c r="D23" s="33"/>
    </row>
    <row r="24" spans="2:6" ht="48" thickBot="1" x14ac:dyDescent="0.3">
      <c r="B24" s="33"/>
      <c r="C24" s="53" t="s">
        <v>72</v>
      </c>
      <c r="D24" s="53" t="s">
        <v>69</v>
      </c>
    </row>
    <row r="25" spans="2:6" ht="47.25" x14ac:dyDescent="0.2">
      <c r="B25" s="54" t="s">
        <v>53</v>
      </c>
      <c r="C25" s="55" t="s">
        <v>68</v>
      </c>
      <c r="D25" s="55" t="s">
        <v>60</v>
      </c>
      <c r="E25" s="55" t="s">
        <v>123</v>
      </c>
      <c r="F25" s="56" t="s">
        <v>124</v>
      </c>
    </row>
    <row r="26" spans="2:6" ht="15" x14ac:dyDescent="0.25">
      <c r="B26" s="76" t="s">
        <v>52</v>
      </c>
      <c r="C26" s="57"/>
      <c r="D26" s="57"/>
      <c r="E26" s="58"/>
      <c r="F26" s="58"/>
    </row>
    <row r="27" spans="2:6" ht="15" x14ac:dyDescent="0.25">
      <c r="B27" s="77" t="s">
        <v>139</v>
      </c>
      <c r="C27" s="59">
        <v>1.6</v>
      </c>
      <c r="D27" s="59">
        <v>2.13</v>
      </c>
      <c r="E27" s="75" t="s">
        <v>150</v>
      </c>
      <c r="F27" s="60">
        <v>3250</v>
      </c>
    </row>
    <row r="28" spans="2:6" ht="15" x14ac:dyDescent="0.25">
      <c r="B28" s="77" t="s">
        <v>140</v>
      </c>
      <c r="C28" s="59">
        <v>3.2</v>
      </c>
      <c r="D28" s="59">
        <v>4.2699999999999996</v>
      </c>
      <c r="E28" s="75" t="s">
        <v>150</v>
      </c>
      <c r="F28" s="60">
        <v>3259</v>
      </c>
    </row>
    <row r="29" spans="2:6" ht="15" x14ac:dyDescent="0.25">
      <c r="B29" s="77" t="s">
        <v>141</v>
      </c>
      <c r="C29" s="59">
        <v>4.8</v>
      </c>
      <c r="D29" s="59">
        <v>6.4</v>
      </c>
      <c r="E29" s="75" t="s">
        <v>150</v>
      </c>
      <c r="F29" s="60">
        <v>3251</v>
      </c>
    </row>
    <row r="30" spans="2:6" ht="15" x14ac:dyDescent="0.25">
      <c r="B30" s="77" t="s">
        <v>142</v>
      </c>
      <c r="C30" s="59">
        <v>15.4</v>
      </c>
      <c r="D30" s="57">
        <v>20.53</v>
      </c>
      <c r="E30" s="61" t="s">
        <v>151</v>
      </c>
      <c r="F30" s="60">
        <v>3252</v>
      </c>
    </row>
    <row r="31" spans="2:6" ht="15" x14ac:dyDescent="0.25">
      <c r="B31" s="77" t="s">
        <v>143</v>
      </c>
      <c r="C31" s="59">
        <v>1.58</v>
      </c>
      <c r="D31" s="57">
        <v>2.11</v>
      </c>
      <c r="E31" s="75" t="s">
        <v>107</v>
      </c>
      <c r="F31" s="60">
        <v>3253</v>
      </c>
    </row>
    <row r="32" spans="2:6" ht="15" x14ac:dyDescent="0.25">
      <c r="B32" s="77" t="s">
        <v>144</v>
      </c>
      <c r="C32" s="59">
        <v>2.4</v>
      </c>
      <c r="D32" s="57"/>
      <c r="E32" s="75" t="s">
        <v>152</v>
      </c>
      <c r="F32" s="60">
        <v>3260</v>
      </c>
    </row>
    <row r="33" spans="2:6" ht="15" x14ac:dyDescent="0.25">
      <c r="B33" s="77" t="s">
        <v>145</v>
      </c>
      <c r="C33" s="59">
        <v>4.8</v>
      </c>
      <c r="D33" s="57"/>
      <c r="E33" s="75" t="s">
        <v>152</v>
      </c>
      <c r="F33" s="60">
        <v>3261</v>
      </c>
    </row>
    <row r="34" spans="2:6" ht="15" x14ac:dyDescent="0.25">
      <c r="B34" s="77" t="s">
        <v>146</v>
      </c>
      <c r="C34" s="59">
        <v>7.19</v>
      </c>
      <c r="D34" s="59">
        <v>9.59</v>
      </c>
      <c r="E34" s="75" t="s">
        <v>152</v>
      </c>
      <c r="F34" s="60">
        <v>3254</v>
      </c>
    </row>
    <row r="35" spans="2:6" ht="15" x14ac:dyDescent="0.25">
      <c r="B35" s="77" t="s">
        <v>147</v>
      </c>
      <c r="C35" s="59">
        <v>9.6</v>
      </c>
      <c r="D35" s="59">
        <v>12.8</v>
      </c>
      <c r="E35" s="75" t="s">
        <v>152</v>
      </c>
      <c r="F35" s="60">
        <v>3255</v>
      </c>
    </row>
    <row r="36" spans="2:6" ht="30" x14ac:dyDescent="0.25">
      <c r="B36" s="77" t="s">
        <v>148</v>
      </c>
      <c r="C36" s="59">
        <v>12</v>
      </c>
      <c r="D36" s="59">
        <v>16</v>
      </c>
      <c r="E36" s="75" t="s">
        <v>153</v>
      </c>
      <c r="F36" s="60">
        <v>3256</v>
      </c>
    </row>
    <row r="37" spans="2:6" ht="15" x14ac:dyDescent="0.25">
      <c r="B37" s="77" t="s">
        <v>149</v>
      </c>
      <c r="C37" s="59">
        <v>24</v>
      </c>
      <c r="D37" s="57">
        <v>32</v>
      </c>
      <c r="E37" s="75" t="s">
        <v>154</v>
      </c>
      <c r="F37" s="60">
        <v>3258</v>
      </c>
    </row>
  </sheetData>
  <dataValidations count="1">
    <dataValidation allowBlank="1" showInputMessage="1" showErrorMessage="1" errorTitle="Details from Section E in cell E" sqref="E27:E29" xr:uid="{00000000-0002-0000-0100-000000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0"/>
  <sheetViews>
    <sheetView workbookViewId="0">
      <selection activeCell="I13" sqref="I13"/>
    </sheetView>
  </sheetViews>
  <sheetFormatPr defaultRowHeight="12.75" x14ac:dyDescent="0.2"/>
  <cols>
    <col min="1" max="4" width="15.28515625" style="1" customWidth="1"/>
    <col min="5" max="5" width="5" style="1" customWidth="1"/>
    <col min="6" max="7" width="12.7109375" style="1" customWidth="1"/>
    <col min="8" max="8" width="3.5703125" style="1" customWidth="1"/>
    <col min="9" max="9" width="14.28515625" style="1" customWidth="1"/>
    <col min="10" max="10" width="31.7109375" style="1" customWidth="1"/>
    <col min="11" max="16384" width="9.140625" style="1"/>
  </cols>
  <sheetData>
    <row r="1" spans="1:12" ht="34.5" customHeight="1" thickBot="1" x14ac:dyDescent="0.25">
      <c r="A1" s="252" t="s">
        <v>16</v>
      </c>
      <c r="B1" s="253"/>
      <c r="C1" s="253"/>
      <c r="D1" s="253"/>
      <c r="E1" s="253"/>
      <c r="F1" s="253"/>
      <c r="G1" s="253"/>
      <c r="H1" s="253"/>
      <c r="I1" s="253"/>
      <c r="J1" s="254"/>
    </row>
    <row r="2" spans="1:12" ht="6.75" customHeight="1" thickBot="1" x14ac:dyDescent="0.25">
      <c r="L2" s="2"/>
    </row>
    <row r="3" spans="1:12" s="2" customFormat="1" ht="15.75" thickBot="1" x14ac:dyDescent="0.3">
      <c r="A3" s="255" t="s">
        <v>1</v>
      </c>
      <c r="B3" s="256"/>
      <c r="C3" s="256"/>
      <c r="D3" s="256"/>
      <c r="E3" s="256"/>
      <c r="F3" s="256"/>
      <c r="G3" s="256"/>
      <c r="H3" s="256"/>
      <c r="I3" s="256"/>
      <c r="J3" s="257"/>
    </row>
    <row r="4" spans="1:12" ht="9.75" customHeight="1" thickBot="1" x14ac:dyDescent="0.25">
      <c r="L4" s="2"/>
    </row>
    <row r="5" spans="1:12" ht="48" customHeight="1" thickBot="1" x14ac:dyDescent="0.25">
      <c r="A5" s="258" t="s">
        <v>3</v>
      </c>
      <c r="B5" s="259"/>
      <c r="C5" s="259"/>
      <c r="D5" s="259"/>
      <c r="E5" s="259"/>
      <c r="F5" s="259"/>
      <c r="G5" s="259"/>
      <c r="H5" s="259"/>
      <c r="I5" s="259"/>
      <c r="J5" s="260"/>
    </row>
    <row r="6" spans="1:12" ht="20.25" customHeight="1" thickBot="1" x14ac:dyDescent="0.3">
      <c r="A6" s="261" t="s">
        <v>2</v>
      </c>
      <c r="B6" s="262"/>
      <c r="C6" s="262"/>
      <c r="D6" s="262"/>
      <c r="E6" s="262"/>
      <c r="F6" s="262"/>
      <c r="G6" s="262"/>
      <c r="H6" s="262"/>
      <c r="I6" s="262"/>
      <c r="J6" s="263"/>
      <c r="L6" s="2"/>
    </row>
    <row r="7" spans="1:12" ht="21.75" customHeight="1" thickBot="1" x14ac:dyDescent="0.3">
      <c r="A7" s="261" t="s">
        <v>4</v>
      </c>
      <c r="B7" s="262"/>
      <c r="C7" s="263"/>
      <c r="L7" s="2"/>
    </row>
    <row r="8" spans="1:12" ht="9.75" customHeight="1" x14ac:dyDescent="0.2"/>
    <row r="9" spans="1:12" ht="10.5" customHeight="1" thickBot="1" x14ac:dyDescent="0.25"/>
    <row r="10" spans="1:12" ht="36.75" customHeight="1" thickBot="1" x14ac:dyDescent="0.25">
      <c r="A10" s="258" t="s">
        <v>5</v>
      </c>
      <c r="B10" s="259"/>
      <c r="C10" s="259"/>
      <c r="D10" s="259"/>
      <c r="E10" s="259"/>
      <c r="F10" s="259"/>
      <c r="G10" s="259"/>
      <c r="H10" s="259"/>
      <c r="I10" s="259"/>
      <c r="J10" s="260"/>
    </row>
    <row r="11" spans="1:12" ht="0.75" customHeight="1" thickBot="1" x14ac:dyDescent="0.25"/>
    <row r="12" spans="1:12" ht="54" customHeight="1" thickBot="1" x14ac:dyDescent="0.25">
      <c r="A12" s="11" t="s">
        <v>6</v>
      </c>
      <c r="B12" s="11" t="s">
        <v>7</v>
      </c>
      <c r="C12" s="11" t="s">
        <v>8</v>
      </c>
      <c r="D12" s="11" t="s">
        <v>9</v>
      </c>
      <c r="E12" s="24"/>
      <c r="F12" s="11" t="s">
        <v>10</v>
      </c>
      <c r="G12" s="11" t="s">
        <v>11</v>
      </c>
      <c r="H12" s="13"/>
      <c r="I12" s="11" t="s">
        <v>51</v>
      </c>
      <c r="J12" s="12" t="s">
        <v>17</v>
      </c>
    </row>
    <row r="13" spans="1:12" x14ac:dyDescent="0.2">
      <c r="A13" s="10"/>
      <c r="B13" s="10"/>
      <c r="C13" s="8"/>
      <c r="D13" s="9"/>
      <c r="E13" s="24"/>
      <c r="F13" s="8"/>
      <c r="G13" s="9"/>
      <c r="H13" s="13"/>
      <c r="I13" s="14"/>
      <c r="J13" s="14"/>
    </row>
    <row r="14" spans="1:12" x14ac:dyDescent="0.2">
      <c r="A14" s="5"/>
      <c r="B14" s="6"/>
      <c r="C14" s="3"/>
      <c r="D14" s="4"/>
      <c r="E14" s="24"/>
      <c r="F14" s="3"/>
      <c r="G14" s="4"/>
      <c r="H14" s="13"/>
      <c r="I14" s="6"/>
      <c r="J14" s="6"/>
    </row>
    <row r="15" spans="1:12" x14ac:dyDescent="0.2">
      <c r="A15" s="5"/>
      <c r="B15" s="5"/>
      <c r="C15" s="5"/>
      <c r="D15" s="5"/>
      <c r="E15" s="16"/>
      <c r="F15" s="5"/>
      <c r="G15" s="5"/>
      <c r="H15" s="13"/>
      <c r="I15" s="6"/>
      <c r="J15" s="6"/>
    </row>
    <row r="16" spans="1:12" x14ac:dyDescent="0.2">
      <c r="A16" s="5"/>
      <c r="B16" s="5"/>
      <c r="C16" s="5"/>
      <c r="D16" s="5"/>
      <c r="E16" s="16"/>
      <c r="F16" s="5"/>
      <c r="G16" s="5"/>
      <c r="H16" s="13"/>
      <c r="I16" s="6"/>
      <c r="J16" s="6"/>
    </row>
    <row r="17" spans="1:10" x14ac:dyDescent="0.2">
      <c r="A17" s="5"/>
      <c r="B17" s="5"/>
      <c r="C17" s="5"/>
      <c r="D17" s="5"/>
      <c r="E17" s="16"/>
      <c r="F17" s="5"/>
      <c r="G17" s="5"/>
      <c r="H17" s="13"/>
      <c r="I17" s="6"/>
      <c r="J17" s="6"/>
    </row>
    <row r="18" spans="1:10" x14ac:dyDescent="0.2">
      <c r="A18" s="5"/>
      <c r="B18" s="5"/>
      <c r="C18" s="5"/>
      <c r="D18" s="5"/>
      <c r="E18" s="16"/>
      <c r="F18" s="5"/>
      <c r="G18" s="5"/>
      <c r="H18" s="13"/>
      <c r="I18" s="6"/>
      <c r="J18" s="6"/>
    </row>
    <row r="19" spans="1:10" x14ac:dyDescent="0.2">
      <c r="A19" s="5"/>
      <c r="B19" s="5"/>
      <c r="C19" s="5"/>
      <c r="D19" s="5"/>
      <c r="E19" s="16"/>
      <c r="F19" s="5"/>
      <c r="G19" s="5"/>
      <c r="H19" s="13"/>
      <c r="I19" s="6"/>
      <c r="J19" s="6"/>
    </row>
    <row r="20" spans="1:10" x14ac:dyDescent="0.2">
      <c r="A20" s="5"/>
      <c r="B20" s="5"/>
      <c r="C20" s="5"/>
      <c r="D20" s="5"/>
      <c r="E20" s="16"/>
      <c r="F20" s="5"/>
      <c r="G20" s="5"/>
      <c r="H20" s="13"/>
      <c r="I20" s="6"/>
      <c r="J20" s="6"/>
    </row>
    <row r="21" spans="1:10" ht="13.5" thickBot="1" x14ac:dyDescent="0.25">
      <c r="A21" s="5"/>
      <c r="B21" s="5"/>
      <c r="C21" s="5"/>
      <c r="D21" s="23"/>
      <c r="E21" s="16"/>
      <c r="F21" s="5"/>
      <c r="G21" s="5"/>
      <c r="H21" s="13"/>
      <c r="I21" s="6"/>
      <c r="J21" s="6"/>
    </row>
    <row r="22" spans="1:10" ht="16.5" thickBot="1" x14ac:dyDescent="0.25">
      <c r="A22" s="18" t="s">
        <v>12</v>
      </c>
      <c r="B22" s="16"/>
      <c r="C22" s="15"/>
      <c r="D22" s="19"/>
      <c r="E22" s="16"/>
      <c r="F22" s="17"/>
      <c r="G22" s="17"/>
      <c r="H22" s="13"/>
      <c r="I22" s="17"/>
    </row>
    <row r="23" spans="1:10" ht="13.5" thickBot="1" x14ac:dyDescent="0.25">
      <c r="F23" s="266" t="s">
        <v>15</v>
      </c>
      <c r="G23" s="267"/>
      <c r="I23" s="266" t="s">
        <v>18</v>
      </c>
      <c r="J23" s="272"/>
    </row>
    <row r="24" spans="1:10" ht="13.5" customHeight="1" thickBot="1" x14ac:dyDescent="0.25">
      <c r="A24" s="277" t="s">
        <v>13</v>
      </c>
      <c r="B24" s="278"/>
      <c r="D24" s="20"/>
      <c r="E24" s="20"/>
      <c r="F24" s="268"/>
      <c r="G24" s="269"/>
      <c r="I24" s="273"/>
      <c r="J24" s="274"/>
    </row>
    <row r="25" spans="1:10" ht="44.25" customHeight="1" thickBot="1" x14ac:dyDescent="0.25">
      <c r="D25" s="20"/>
      <c r="E25" s="20"/>
      <c r="F25" s="270"/>
      <c r="G25" s="271"/>
      <c r="I25" s="275"/>
      <c r="J25" s="276"/>
    </row>
    <row r="26" spans="1:10" ht="9" customHeight="1" thickBot="1" x14ac:dyDescent="0.25">
      <c r="I26" s="21"/>
    </row>
    <row r="27" spans="1:10" ht="40.5" customHeight="1" thickBot="1" x14ac:dyDescent="0.25">
      <c r="A27" s="279" t="s">
        <v>14</v>
      </c>
      <c r="B27" s="280"/>
      <c r="C27" s="280"/>
      <c r="D27" s="280"/>
      <c r="E27" s="7"/>
      <c r="F27" s="281" t="s">
        <v>19</v>
      </c>
      <c r="G27" s="259"/>
      <c r="H27" s="259"/>
      <c r="I27" s="259"/>
      <c r="J27" s="260"/>
    </row>
    <row r="28" spans="1:10" ht="0.75" customHeight="1" x14ac:dyDescent="0.2">
      <c r="D28" s="1" t="s">
        <v>0</v>
      </c>
      <c r="F28" s="22"/>
    </row>
    <row r="29" spans="1:10" x14ac:dyDescent="0.2">
      <c r="A29" s="264" t="s">
        <v>50</v>
      </c>
      <c r="B29" s="265"/>
      <c r="C29" s="265"/>
      <c r="D29" s="265"/>
      <c r="E29" s="265"/>
      <c r="F29" s="265"/>
      <c r="G29" s="265"/>
      <c r="H29" s="265"/>
      <c r="I29" s="265"/>
      <c r="J29" s="265"/>
    </row>
    <row r="30" spans="1:10" ht="25.5" customHeight="1" x14ac:dyDescent="0.2">
      <c r="A30" s="265"/>
      <c r="B30" s="265"/>
      <c r="C30" s="265"/>
      <c r="D30" s="265"/>
      <c r="E30" s="265"/>
      <c r="F30" s="265"/>
      <c r="G30" s="265"/>
      <c r="H30" s="265"/>
      <c r="I30" s="265"/>
      <c r="J30" s="265"/>
    </row>
  </sheetData>
  <mergeCells count="12">
    <mergeCell ref="A29:J30"/>
    <mergeCell ref="A10:J10"/>
    <mergeCell ref="F23:G25"/>
    <mergeCell ref="I23:J25"/>
    <mergeCell ref="A24:B24"/>
    <mergeCell ref="A27:D27"/>
    <mergeCell ref="F27:J27"/>
    <mergeCell ref="A1:J1"/>
    <mergeCell ref="A3:J3"/>
    <mergeCell ref="A5:J5"/>
    <mergeCell ref="A6:J6"/>
    <mergeCell ref="A7:C7"/>
  </mergeCells>
  <phoneticPr fontId="7" type="noConversion"/>
  <pageMargins left="0.39370078740157483" right="0.15748031496062992" top="0.19685039370078741" bottom="0.19685039370078741"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44"/>
  <sheetViews>
    <sheetView topLeftCell="A13" workbookViewId="0">
      <selection activeCell="C29" sqref="C29"/>
    </sheetView>
  </sheetViews>
  <sheetFormatPr defaultRowHeight="12.75" x14ac:dyDescent="0.2"/>
  <cols>
    <col min="1" max="1" width="11.28515625" style="25" customWidth="1"/>
    <col min="2" max="2" width="47.85546875" customWidth="1"/>
    <col min="3" max="3" width="15.42578125" style="25" bestFit="1" customWidth="1"/>
  </cols>
  <sheetData>
    <row r="2" spans="1:3" ht="45.75" customHeight="1" x14ac:dyDescent="0.25">
      <c r="A2" s="282" t="s">
        <v>20</v>
      </c>
      <c r="B2" s="282"/>
      <c r="C2" s="282"/>
    </row>
    <row r="3" spans="1:3" ht="37.5" customHeight="1" x14ac:dyDescent="0.2"/>
    <row r="5" spans="1:3" s="26" customFormat="1" ht="27" x14ac:dyDescent="0.25">
      <c r="A5" s="27" t="s">
        <v>21</v>
      </c>
      <c r="B5" s="31" t="s">
        <v>22</v>
      </c>
      <c r="C5" s="27" t="s">
        <v>33</v>
      </c>
    </row>
    <row r="6" spans="1:3" x14ac:dyDescent="0.2">
      <c r="A6" s="28"/>
      <c r="B6" s="29"/>
      <c r="C6" s="28"/>
    </row>
    <row r="7" spans="1:3" x14ac:dyDescent="0.2">
      <c r="A7" s="28">
        <v>1</v>
      </c>
      <c r="B7" s="29" t="s">
        <v>23</v>
      </c>
      <c r="C7" s="30">
        <v>6.4</v>
      </c>
    </row>
    <row r="8" spans="1:3" x14ac:dyDescent="0.2">
      <c r="A8" s="28"/>
      <c r="B8" s="29"/>
      <c r="C8" s="30"/>
    </row>
    <row r="9" spans="1:3" x14ac:dyDescent="0.2">
      <c r="A9" s="28">
        <v>2</v>
      </c>
      <c r="B9" s="29" t="s">
        <v>24</v>
      </c>
      <c r="C9" s="30">
        <v>2.13</v>
      </c>
    </row>
    <row r="10" spans="1:3" x14ac:dyDescent="0.2">
      <c r="A10" s="28"/>
      <c r="B10" s="29"/>
      <c r="C10" s="28"/>
    </row>
    <row r="11" spans="1:3" x14ac:dyDescent="0.2">
      <c r="A11" s="28">
        <v>3</v>
      </c>
      <c r="B11" s="29" t="s">
        <v>39</v>
      </c>
      <c r="C11" s="28" t="s">
        <v>27</v>
      </c>
    </row>
    <row r="12" spans="1:3" x14ac:dyDescent="0.2">
      <c r="A12" s="28"/>
      <c r="B12" s="29"/>
      <c r="C12" s="28"/>
    </row>
    <row r="13" spans="1:3" x14ac:dyDescent="0.2">
      <c r="A13" s="28">
        <v>4</v>
      </c>
      <c r="B13" s="29" t="s">
        <v>25</v>
      </c>
      <c r="C13" s="28" t="s">
        <v>26</v>
      </c>
    </row>
    <row r="14" spans="1:3" x14ac:dyDescent="0.2">
      <c r="A14" s="28"/>
      <c r="B14" s="29"/>
      <c r="C14" s="28"/>
    </row>
    <row r="15" spans="1:3" x14ac:dyDescent="0.2">
      <c r="A15" s="28">
        <v>5</v>
      </c>
      <c r="B15" s="29" t="s">
        <v>28</v>
      </c>
      <c r="C15" s="30">
        <v>9.59</v>
      </c>
    </row>
    <row r="16" spans="1:3" x14ac:dyDescent="0.2">
      <c r="A16" s="28"/>
      <c r="B16" s="29"/>
      <c r="C16" s="30"/>
    </row>
    <row r="17" spans="1:4" x14ac:dyDescent="0.2">
      <c r="A17" s="28">
        <v>6</v>
      </c>
      <c r="B17" s="29" t="s">
        <v>29</v>
      </c>
      <c r="C17" s="30">
        <v>12.8</v>
      </c>
    </row>
    <row r="18" spans="1:4" x14ac:dyDescent="0.2">
      <c r="A18" s="28"/>
      <c r="B18" s="29"/>
      <c r="C18" s="30"/>
    </row>
    <row r="19" spans="1:4" x14ac:dyDescent="0.2">
      <c r="A19" s="28">
        <v>7</v>
      </c>
      <c r="B19" s="29" t="s">
        <v>30</v>
      </c>
      <c r="C19" s="30">
        <v>16</v>
      </c>
    </row>
    <row r="20" spans="1:4" x14ac:dyDescent="0.2">
      <c r="A20" s="28"/>
      <c r="B20" s="29"/>
      <c r="C20" s="28"/>
    </row>
    <row r="21" spans="1:4" x14ac:dyDescent="0.2">
      <c r="A21" s="28">
        <v>8</v>
      </c>
      <c r="B21" s="29" t="s">
        <v>31</v>
      </c>
      <c r="C21" s="28" t="s">
        <v>32</v>
      </c>
    </row>
    <row r="25" spans="1:4" ht="18" x14ac:dyDescent="0.25">
      <c r="A25" s="282" t="s">
        <v>49</v>
      </c>
      <c r="B25" s="282"/>
      <c r="C25" s="282"/>
      <c r="D25" s="282"/>
    </row>
    <row r="28" spans="1:4" ht="27" x14ac:dyDescent="0.25">
      <c r="A28" s="32" t="s">
        <v>34</v>
      </c>
      <c r="B28" s="31" t="s">
        <v>35</v>
      </c>
      <c r="C28" s="27" t="s">
        <v>36</v>
      </c>
    </row>
    <row r="29" spans="1:4" x14ac:dyDescent="0.2">
      <c r="A29" s="28"/>
      <c r="B29" s="29"/>
      <c r="C29" s="28"/>
    </row>
    <row r="30" spans="1:4" x14ac:dyDescent="0.2">
      <c r="A30" s="28">
        <v>1</v>
      </c>
      <c r="B30" s="29" t="s">
        <v>37</v>
      </c>
      <c r="C30" s="30">
        <v>6.4</v>
      </c>
    </row>
    <row r="31" spans="1:4" x14ac:dyDescent="0.2">
      <c r="A31" s="28"/>
      <c r="B31" s="29"/>
      <c r="C31" s="30"/>
    </row>
    <row r="32" spans="1:4" x14ac:dyDescent="0.2">
      <c r="A32" s="28">
        <v>2</v>
      </c>
      <c r="B32" s="29" t="s">
        <v>38</v>
      </c>
      <c r="C32" s="30">
        <v>2.13</v>
      </c>
    </row>
    <row r="33" spans="1:3" x14ac:dyDescent="0.2">
      <c r="A33" s="28"/>
      <c r="B33" s="29"/>
      <c r="C33" s="28"/>
    </row>
    <row r="34" spans="1:3" x14ac:dyDescent="0.2">
      <c r="A34" s="28">
        <v>3</v>
      </c>
      <c r="B34" s="29" t="s">
        <v>40</v>
      </c>
      <c r="C34" s="28" t="s">
        <v>41</v>
      </c>
    </row>
    <row r="35" spans="1:3" x14ac:dyDescent="0.2">
      <c r="A35" s="28"/>
      <c r="B35" s="29"/>
      <c r="C35" s="28"/>
    </row>
    <row r="36" spans="1:3" x14ac:dyDescent="0.2">
      <c r="A36" s="28">
        <v>4</v>
      </c>
      <c r="B36" s="29" t="s">
        <v>43</v>
      </c>
      <c r="C36" s="28" t="s">
        <v>42</v>
      </c>
    </row>
    <row r="37" spans="1:3" x14ac:dyDescent="0.2">
      <c r="A37" s="28"/>
      <c r="B37" s="29"/>
      <c r="C37" s="28"/>
    </row>
    <row r="38" spans="1:3" x14ac:dyDescent="0.2">
      <c r="A38" s="28">
        <v>5</v>
      </c>
      <c r="B38" s="29" t="s">
        <v>44</v>
      </c>
      <c r="C38" s="30">
        <v>9.59</v>
      </c>
    </row>
    <row r="39" spans="1:3" x14ac:dyDescent="0.2">
      <c r="A39" s="28"/>
      <c r="B39" s="29"/>
      <c r="C39" s="30"/>
    </row>
    <row r="40" spans="1:3" x14ac:dyDescent="0.2">
      <c r="A40" s="28">
        <v>6</v>
      </c>
      <c r="B40" s="29" t="s">
        <v>45</v>
      </c>
      <c r="C40" s="30">
        <v>12.8</v>
      </c>
    </row>
    <row r="41" spans="1:3" x14ac:dyDescent="0.2">
      <c r="A41" s="28"/>
      <c r="B41" s="29"/>
      <c r="C41" s="30"/>
    </row>
    <row r="42" spans="1:3" x14ac:dyDescent="0.2">
      <c r="A42" s="28">
        <v>7</v>
      </c>
      <c r="B42" s="29" t="s">
        <v>46</v>
      </c>
      <c r="C42" s="30">
        <v>16</v>
      </c>
    </row>
    <row r="43" spans="1:3" x14ac:dyDescent="0.2">
      <c r="A43" s="28"/>
      <c r="B43" s="29"/>
      <c r="C43" s="28"/>
    </row>
    <row r="44" spans="1:3" x14ac:dyDescent="0.2">
      <c r="A44" s="28">
        <v>8</v>
      </c>
      <c r="B44" s="29" t="s">
        <v>47</v>
      </c>
      <c r="C44" s="28" t="s">
        <v>48</v>
      </c>
    </row>
  </sheetData>
  <mergeCells count="2">
    <mergeCell ref="A2:C2"/>
    <mergeCell ref="A25:D25"/>
  </mergeCells>
  <phoneticPr fontId="7"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7"/>
  <sheetViews>
    <sheetView topLeftCell="A9" workbookViewId="0">
      <selection activeCell="A24" sqref="A24:XFD24"/>
    </sheetView>
  </sheetViews>
  <sheetFormatPr defaultRowHeight="12.75" x14ac:dyDescent="0.2"/>
  <cols>
    <col min="1" max="1" width="107.7109375" customWidth="1"/>
    <col min="2" max="2" width="83.28515625" customWidth="1"/>
  </cols>
  <sheetData>
    <row r="1" spans="1:1" ht="15.75" x14ac:dyDescent="0.25">
      <c r="A1" s="39" t="s">
        <v>63</v>
      </c>
    </row>
    <row r="2" spans="1:1" ht="15.75" x14ac:dyDescent="0.25">
      <c r="A2" s="40" t="s">
        <v>76</v>
      </c>
    </row>
    <row r="3" spans="1:1" ht="30" x14ac:dyDescent="0.25">
      <c r="A3" s="41" t="s">
        <v>66</v>
      </c>
    </row>
    <row r="4" spans="1:1" ht="30.75" thickBot="1" x14ac:dyDescent="0.3">
      <c r="A4" s="42" t="s">
        <v>77</v>
      </c>
    </row>
    <row r="5" spans="1:1" ht="15.75" thickBot="1" x14ac:dyDescent="0.3">
      <c r="A5" s="35"/>
    </row>
    <row r="6" spans="1:1" ht="15.75" x14ac:dyDescent="0.25">
      <c r="A6" s="43" t="s">
        <v>81</v>
      </c>
    </row>
    <row r="7" spans="1:1" ht="15" x14ac:dyDescent="0.25">
      <c r="A7" s="44" t="s">
        <v>132</v>
      </c>
    </row>
    <row r="8" spans="1:1" ht="30" x14ac:dyDescent="0.25">
      <c r="A8" s="44" t="s">
        <v>133</v>
      </c>
    </row>
    <row r="9" spans="1:1" ht="15.75" thickBot="1" x14ac:dyDescent="0.3">
      <c r="A9" s="45" t="s">
        <v>82</v>
      </c>
    </row>
    <row r="10" spans="1:1" x14ac:dyDescent="0.2">
      <c r="A10" s="38"/>
    </row>
    <row r="11" spans="1:1" ht="15.75" thickBot="1" x14ac:dyDescent="0.3">
      <c r="A11" s="37"/>
    </row>
    <row r="12" spans="1:1" ht="15.75" x14ac:dyDescent="0.25">
      <c r="A12" s="43" t="s">
        <v>83</v>
      </c>
    </row>
    <row r="13" spans="1:1" ht="60" x14ac:dyDescent="0.25">
      <c r="A13" s="44" t="s">
        <v>134</v>
      </c>
    </row>
    <row r="14" spans="1:1" ht="30" x14ac:dyDescent="0.25">
      <c r="A14" s="44" t="s">
        <v>135</v>
      </c>
    </row>
    <row r="15" spans="1:1" ht="19.5" customHeight="1" thickBot="1" x14ac:dyDescent="0.25">
      <c r="A15" s="62" t="s">
        <v>87</v>
      </c>
    </row>
    <row r="16" spans="1:1" ht="15.75" thickBot="1" x14ac:dyDescent="0.3">
      <c r="A16" s="37"/>
    </row>
    <row r="17" spans="1:1" ht="15.75" x14ac:dyDescent="0.2">
      <c r="A17" s="46" t="s">
        <v>84</v>
      </c>
    </row>
    <row r="18" spans="1:1" ht="30" x14ac:dyDescent="0.25">
      <c r="A18" s="44" t="s">
        <v>103</v>
      </c>
    </row>
    <row r="19" spans="1:1" ht="21.75" customHeight="1" thickBot="1" x14ac:dyDescent="0.3">
      <c r="A19" s="47" t="s">
        <v>64</v>
      </c>
    </row>
    <row r="20" spans="1:1" ht="13.5" thickBot="1" x14ac:dyDescent="0.25">
      <c r="A20" s="36"/>
    </row>
    <row r="21" spans="1:1" ht="15.75" x14ac:dyDescent="0.25">
      <c r="A21" s="43" t="s">
        <v>85</v>
      </c>
    </row>
    <row r="22" spans="1:1" s="64" customFormat="1" ht="51" customHeight="1" x14ac:dyDescent="0.2">
      <c r="A22" s="63" t="s">
        <v>71</v>
      </c>
    </row>
    <row r="23" spans="1:1" ht="21" customHeight="1" thickBot="1" x14ac:dyDescent="0.25">
      <c r="A23" s="48" t="s">
        <v>110</v>
      </c>
    </row>
    <row r="24" spans="1:1" ht="13.5" thickBot="1" x14ac:dyDescent="0.25">
      <c r="A24" s="66"/>
    </row>
    <row r="25" spans="1:1" ht="15.75" x14ac:dyDescent="0.25">
      <c r="A25" s="67" t="s">
        <v>86</v>
      </c>
    </row>
    <row r="26" spans="1:1" ht="30" x14ac:dyDescent="0.25">
      <c r="A26" s="68" t="s">
        <v>74</v>
      </c>
    </row>
    <row r="27" spans="1:1" s="64" customFormat="1" ht="166.5" customHeight="1" thickBot="1" x14ac:dyDescent="0.25">
      <c r="A27" s="65" t="s">
        <v>136</v>
      </c>
    </row>
  </sheetData>
  <sheetProtection algorithmName="SHA-512" hashValue="HbuRdmV2pFlkigyLSnhKvjx4Tjoz9LAPmJFp3SaIWuKMAMIIOC5t1KSx4pn5hVyi6rHwdvcn9DO+v3T9+xCWFQ==" saltValue="cwvYZQyxtxhU7mni+iXfYw==" spinCount="100000" sheet="1" objects="1" scenarios="1"/>
  <hyperlinks>
    <hyperlink ref="A23" r:id="rId1" xr:uid="{00000000-0004-0000-0400-000000000000}"/>
    <hyperlink ref="A15" r:id="rId2" xr:uid="{00000000-0004-0000-0400-000001000000}"/>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b99335e-5e91-42cb-a8e6-6331a9c856c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3FD4A2A9AE644F81C35BB43C934429" ma:contentTypeVersion="15" ma:contentTypeDescription="Create a new document." ma:contentTypeScope="" ma:versionID="5de210b2a9749e318a2d7e2156c0306f">
  <xsd:schema xmlns:xsd="http://www.w3.org/2001/XMLSchema" xmlns:xs="http://www.w3.org/2001/XMLSchema" xmlns:p="http://schemas.microsoft.com/office/2006/metadata/properties" xmlns:ns3="ad2f8f1c-9409-464f-99ac-821a93c90d4d" xmlns:ns4="4b99335e-5e91-42cb-a8e6-6331a9c856c7" targetNamespace="http://schemas.microsoft.com/office/2006/metadata/properties" ma:root="true" ma:fieldsID="b012af922955c07bb58104b44a816669" ns3:_="" ns4:_="">
    <xsd:import namespace="ad2f8f1c-9409-464f-99ac-821a93c90d4d"/>
    <xsd:import namespace="4b99335e-5e91-42cb-a8e6-6331a9c856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2f8f1c-9409-464f-99ac-821a93c90d4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99335e-5e91-42cb-a8e6-6331a9c856c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6FF618-D435-48FE-B4DA-3DFAC6CDB40E}">
  <ds:schemaRefs>
    <ds:schemaRef ds:uri="http://schemas.microsoft.com/office/2006/documentManagement/types"/>
    <ds:schemaRef ds:uri="http://purl.org/dc/dcmitype/"/>
    <ds:schemaRef ds:uri="http://www.w3.org/XML/1998/namespace"/>
    <ds:schemaRef ds:uri="http://purl.org/dc/elements/1.1/"/>
    <ds:schemaRef ds:uri="http://schemas.microsoft.com/office/2006/metadata/properties"/>
    <ds:schemaRef ds:uri="4b99335e-5e91-42cb-a8e6-6331a9c856c7"/>
    <ds:schemaRef ds:uri="http://purl.org/dc/terms/"/>
    <ds:schemaRef ds:uri="http://schemas.microsoft.com/office/infopath/2007/PartnerControls"/>
    <ds:schemaRef ds:uri="http://schemas.openxmlformats.org/package/2006/metadata/core-properties"/>
    <ds:schemaRef ds:uri="ad2f8f1c-9409-464f-99ac-821a93c90d4d"/>
  </ds:schemaRefs>
</ds:datastoreItem>
</file>

<file path=customXml/itemProps2.xml><?xml version="1.0" encoding="utf-8"?>
<ds:datastoreItem xmlns:ds="http://schemas.openxmlformats.org/officeDocument/2006/customXml" ds:itemID="{A5D7A68E-7A87-4311-9F1B-78A47C472B2B}">
  <ds:schemaRefs>
    <ds:schemaRef ds:uri="http://schemas.microsoft.com/sharepoint/v3/contenttype/forms"/>
  </ds:schemaRefs>
</ds:datastoreItem>
</file>

<file path=customXml/itemProps3.xml><?xml version="1.0" encoding="utf-8"?>
<ds:datastoreItem xmlns:ds="http://schemas.openxmlformats.org/officeDocument/2006/customXml" ds:itemID="{A6620246-0BE0-4F56-BCE2-3205F622A8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2f8f1c-9409-464f-99ac-821a93c90d4d"/>
    <ds:schemaRef ds:uri="4b99335e-5e91-42cb-a8e6-6331a9c856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Exam Corrections Timesheet</vt:lpstr>
      <vt:lpstr>List</vt:lpstr>
      <vt:lpstr>Gaeilge</vt:lpstr>
      <vt:lpstr>Rates Rátaí</vt:lpstr>
      <vt:lpstr>Notes</vt:lpstr>
      <vt:lpstr>'Exam Corrections Timesheet'!Print_Area</vt:lpstr>
    </vt:vector>
  </TitlesOfParts>
  <Company>NUI Galway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1000369e</dc:creator>
  <cp:lastModifiedBy>Stachowiak, Natalia</cp:lastModifiedBy>
  <cp:lastPrinted>2018-10-11T17:54:27Z</cp:lastPrinted>
  <dcterms:created xsi:type="dcterms:W3CDTF">2011-06-30T08:25:49Z</dcterms:created>
  <dcterms:modified xsi:type="dcterms:W3CDTF">2023-07-03T13:42:57Z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0x010100753FD4A2A9AE644F81C35BB43C934429</vt:lpwstr>
  </property>
</Properties>
</file>