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886A7D0F-79BE-453D-AE22-676501AC708A}" xr6:coauthVersionLast="47" xr6:coauthVersionMax="47" xr10:uidLastSave="{00000000-0000-0000-0000-000000000000}"/>
  <workbookProtection workbookAlgorithmName="SHA-512" workbookHashValue="Zvqxn2XMXA6Gaf+hptYD9ZKr5Trv/Vtget9gOs3j11tvD9n4wYvk2Ez8DNffw0alFSzbXUiCCV4eXo5uVh+ClA==" workbookSaltValue="1OKwtbJxdUbiPx9I/Iouxw==" workbookSpinCount="100000" lockStructure="1"/>
  <bookViews>
    <workbookView xWindow="-28920" yWindow="45" windowWidth="29040" windowHeight="15840" xr2:uid="{00000000-000D-0000-FFFF-FFFF00000000}"/>
  </bookViews>
  <sheets>
    <sheet name="Form" sheetId="1" r:id="rId1"/>
    <sheet name="Drop Down List" sheetId="2" state="hidden" r:id="rId2"/>
  </sheets>
  <definedNames>
    <definedName name="_xlnm.Print_Area" localSheetId="0">Form!$B$11:$F$78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8" i="1" l="1"/>
  <c r="G77" i="1"/>
  <c r="D77" i="1"/>
  <c r="D78" i="1"/>
  <c r="H27" i="1"/>
  <c r="H25" i="1"/>
  <c r="F59" i="1"/>
  <c r="F57" i="1"/>
  <c r="H21" i="1"/>
  <c r="H15" i="1"/>
  <c r="H13" i="1"/>
  <c r="D51" i="1"/>
  <c r="D49" i="1"/>
  <c r="H64" i="1"/>
  <c r="C17" i="1"/>
  <c r="D39" i="2"/>
  <c r="D30" i="2"/>
  <c r="D15" i="2"/>
  <c r="C13" i="1"/>
  <c r="B18" i="2"/>
  <c r="B17" i="2"/>
  <c r="B16" i="2"/>
  <c r="B13" i="2"/>
  <c r="B12" i="2"/>
  <c r="B41" i="2"/>
  <c r="D2" i="2"/>
  <c r="B27" i="2"/>
  <c r="B26" i="2"/>
  <c r="D25" i="2"/>
  <c r="B28" i="2"/>
  <c r="B23" i="2"/>
  <c r="B21" i="2"/>
  <c r="B22" i="2"/>
  <c r="B42" i="2"/>
  <c r="C25" i="1"/>
  <c r="D48" i="2"/>
  <c r="B33" i="2"/>
  <c r="B32" i="2"/>
  <c r="B31" i="2"/>
  <c r="D20" i="2"/>
  <c r="C27" i="1"/>
  <c r="C23" i="1"/>
  <c r="C21" i="1"/>
  <c r="C19" i="1"/>
  <c r="C15" i="1"/>
  <c r="B11" i="2"/>
  <c r="D10" i="2"/>
  <c r="B40" i="2"/>
  <c r="D46" i="2"/>
  <c r="B57" i="2"/>
  <c r="B56" i="2"/>
  <c r="B55" i="2"/>
  <c r="B30" i="1"/>
  <c r="B63" i="2"/>
  <c r="B70" i="2"/>
  <c r="D41" i="1"/>
  <c r="D43" i="1"/>
  <c r="B72" i="2"/>
  <c r="B71" i="2"/>
  <c r="D80" i="1"/>
  <c r="H40" i="1"/>
  <c r="D60" i="2"/>
  <c r="E60" i="2"/>
  <c r="C60" i="2"/>
  <c r="G40" i="1"/>
  <c r="G36" i="1"/>
  <c r="G42" i="1"/>
  <c r="G37" i="1"/>
  <c r="G38" i="1"/>
  <c r="G39" i="1"/>
  <c r="G41" i="1"/>
  <c r="B65" i="2"/>
  <c r="F71" i="1"/>
  <c r="B73" i="1"/>
  <c r="B64" i="2"/>
  <c r="F60" i="2"/>
  <c r="E64" i="1"/>
  <c r="B66" i="2"/>
  <c r="G43" i="1"/>
  <c r="E65" i="1"/>
  <c r="E67" i="1"/>
  <c r="E69" i="1"/>
  <c r="E68" i="1"/>
  <c r="E70" i="1"/>
  <c r="E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1" authorId="0" shapeId="0" xr:uid="{00000000-0006-0000-0000-000001000000}">
      <text>
        <r>
          <rPr>
            <b/>
            <sz val="9"/>
            <color indexed="81"/>
            <rFont val="Tahoma"/>
            <family val="2"/>
          </rPr>
          <t>Payroll:</t>
        </r>
        <r>
          <rPr>
            <sz val="9"/>
            <color indexed="81"/>
            <rFont val="Tahoma"/>
            <family val="2"/>
          </rPr>
          <t xml:space="preserve">
Mandatory for Tax Residents. A PPS number has 7 digits followed by 1 or 2 letters</t>
        </r>
      </text>
    </comment>
  </commentList>
</comments>
</file>

<file path=xl/sharedStrings.xml><?xml version="1.0" encoding="utf-8"?>
<sst xmlns="http://schemas.openxmlformats.org/spreadsheetml/2006/main" count="183" uniqueCount="148">
  <si>
    <t>First Name</t>
  </si>
  <si>
    <t>Surname</t>
  </si>
  <si>
    <t>Home Address</t>
  </si>
  <si>
    <t>Phone Number</t>
  </si>
  <si>
    <t>Bank Name</t>
  </si>
  <si>
    <t>Name of Account Holder</t>
  </si>
  <si>
    <t>Bank Address</t>
  </si>
  <si>
    <t>BIC / Swift Code</t>
  </si>
  <si>
    <t>IBAN</t>
  </si>
  <si>
    <t>Date Authorised:</t>
  </si>
  <si>
    <t>Cost Centre:</t>
  </si>
  <si>
    <t>Country</t>
  </si>
  <si>
    <t>Q. 1</t>
  </si>
  <si>
    <t>Q. 3</t>
  </si>
  <si>
    <t>Q. 2</t>
  </si>
  <si>
    <t>Q. 4</t>
  </si>
  <si>
    <t>(DD-MMM-YY)</t>
  </si>
  <si>
    <t>Amount (Euro)</t>
  </si>
  <si>
    <t>Grand Total (EURO)</t>
  </si>
  <si>
    <t>Approver must email this form to</t>
  </si>
  <si>
    <t>Note Number:</t>
  </si>
  <si>
    <t>Details of information required for the form above</t>
  </si>
  <si>
    <t>Web links to more information</t>
  </si>
  <si>
    <t>Click here for "How to know if you are resident for tax purposes"</t>
  </si>
  <si>
    <t>XE Currency Converter</t>
  </si>
  <si>
    <t>Your Bank Account Details</t>
  </si>
  <si>
    <t>Sort Code:</t>
  </si>
  <si>
    <t>Tax guidance for Guest Lecturers / Speakers</t>
  </si>
  <si>
    <t>Tax guidance for Subject Specialists</t>
  </si>
  <si>
    <r>
      <rPr>
        <b/>
        <sz val="12"/>
        <rFont val="Arial"/>
        <family val="2"/>
      </rPr>
      <t>For non-tax residents</t>
    </r>
    <r>
      <rPr>
        <sz val="12"/>
        <rFont val="Arial"/>
        <family val="2"/>
      </rPr>
      <t xml:space="preserve"> - if you do not have an Irish PPS number, leave this field blank. You may apply for a PPS number to avoid paying the higher rate of tax. Please click on the "Tax guidance" link to the right which provides information about how you will be taxed without a PPSN and how you apply for an Irish PPSN.</t>
    </r>
  </si>
  <si>
    <t>Subject Specialist Definition and Revenue Rules</t>
  </si>
  <si>
    <t>Bank Account Number</t>
  </si>
  <si>
    <t>Subject Specialist Taxable Fee for work done in Ireland</t>
  </si>
  <si>
    <t>Guest Lecturer/Speaker Taxable Fee for work done in Ireland</t>
  </si>
  <si>
    <r>
      <t xml:space="preserve">Type of Work (category) </t>
    </r>
    <r>
      <rPr>
        <sz val="9"/>
        <rFont val="Arial"/>
        <family val="2"/>
      </rPr>
      <t>(see note 7 at the end of the form)</t>
    </r>
  </si>
  <si>
    <t>Post Number (For Payroll Office Use)</t>
  </si>
  <si>
    <t>PRSI Class</t>
  </si>
  <si>
    <t>Description of Work</t>
  </si>
  <si>
    <t>Yes (Answer Q.4)</t>
  </si>
  <si>
    <t>Start Date of employment</t>
  </si>
  <si>
    <t>End Date of employment</t>
  </si>
  <si>
    <r>
      <rPr>
        <b/>
        <sz val="12"/>
        <rFont val="Arial"/>
        <family val="2"/>
      </rPr>
      <t>Resident for Tax Purposes:</t>
    </r>
    <r>
      <rPr>
        <sz val="12"/>
        <rFont val="Arial"/>
        <family val="2"/>
      </rPr>
      <t xml:space="preserve"> How to know if you are resident for tax purposes is outlined on the following link</t>
    </r>
  </si>
  <si>
    <r>
      <rPr>
        <b/>
        <sz val="12"/>
        <rFont val="Arial"/>
        <family val="2"/>
      </rPr>
      <t>Taxable Fee:</t>
    </r>
    <r>
      <rPr>
        <sz val="12"/>
        <rFont val="Arial"/>
        <family val="2"/>
      </rPr>
      <t xml:space="preserve"> The fee portion of your claim may be subject to Irish Income TAX, USC, PRSI, as per instructions from the Irish Revenue. The taxable fee amount is based on the time spent in Ireland.</t>
    </r>
  </si>
  <si>
    <r>
      <t xml:space="preserve">A </t>
    </r>
    <r>
      <rPr>
        <b/>
        <sz val="12"/>
        <rFont val="Arial"/>
        <family val="2"/>
      </rPr>
      <t>Payroll ID number,</t>
    </r>
    <r>
      <rPr>
        <sz val="12"/>
        <rFont val="Arial"/>
        <family val="2"/>
      </rPr>
      <t xml:space="preserve"> </t>
    </r>
    <r>
      <rPr>
        <b/>
        <sz val="12"/>
        <rFont val="Arial"/>
        <family val="2"/>
      </rPr>
      <t xml:space="preserve">Name of Person, Type of Work and contract dates </t>
    </r>
    <r>
      <rPr>
        <sz val="12"/>
        <rFont val="Arial"/>
        <family val="2"/>
      </rPr>
      <t>are always required by the Payroll Office when processing a payment - For new set ups on payroll the payroll ID will be notified to the person that emailed this form once the individual is set up</t>
    </r>
  </si>
  <si>
    <t>Payroll Code</t>
  </si>
  <si>
    <t>AP GL Code</t>
  </si>
  <si>
    <t>Guest Lecturer/Speaker Non-Taxable Fee for work done outside of Ireland</t>
  </si>
  <si>
    <t>Subject Specialist Non-Taxable Fee for work done outside of Ireland</t>
  </si>
  <si>
    <t>Subject Specialist Non Taxable Expenses</t>
  </si>
  <si>
    <t>Code for Timesheet</t>
  </si>
  <si>
    <t>Pay Code / GL Code</t>
  </si>
  <si>
    <t>GL 3921</t>
  </si>
  <si>
    <t>GL 2189</t>
  </si>
  <si>
    <t>No (Go to step 2)</t>
  </si>
  <si>
    <t>Class M1 (If your Irish income is less than 5% of your total worldwide income)</t>
  </si>
  <si>
    <t>Click here and select from drop down list</t>
  </si>
  <si>
    <t>Subject Specialist speaking about a new topic or ground-breaking topic (219)</t>
  </si>
  <si>
    <t>Class J1 (If you are 66 or over; or your PRSI Class is B, C, D or H in your main employment)</t>
  </si>
  <si>
    <t>Class A1 (If Class M1 or Class J1 are not applicable)</t>
  </si>
  <si>
    <t>Taxable Fee is applicable</t>
  </si>
  <si>
    <r>
      <t xml:space="preserve">Taxable Fee is </t>
    </r>
    <r>
      <rPr>
        <b/>
        <sz val="12"/>
        <color theme="1"/>
        <rFont val="Arial"/>
        <family val="2"/>
      </rPr>
      <t>not</t>
    </r>
    <r>
      <rPr>
        <sz val="12"/>
        <color theme="1"/>
        <rFont val="Arial"/>
        <family val="2"/>
      </rPr>
      <t xml:space="preserve"> applicable</t>
    </r>
  </si>
  <si>
    <t>Email Address:</t>
  </si>
  <si>
    <t>Enter email address here</t>
  </si>
  <si>
    <t>Q. 5</t>
  </si>
  <si>
    <t>To determine the correct payment process please select which option best describes your work?</t>
  </si>
  <si>
    <t>Name of Guest Lecturer / Subject Specialist</t>
  </si>
  <si>
    <t>Payroll ID Number (For Payroll Use - Enter ID after set up on payroll)</t>
  </si>
  <si>
    <t>Q.1</t>
  </si>
  <si>
    <t>Q.2</t>
  </si>
  <si>
    <t>Q.3</t>
  </si>
  <si>
    <t>Q.4</t>
  </si>
  <si>
    <t>Q.5</t>
  </si>
  <si>
    <t>Q.6</t>
  </si>
  <si>
    <t>Yes - Then you do not fit the description of a guest lecturer / subject specialist - please follow HR policy QA106 / QA107)</t>
  </si>
  <si>
    <t>For Warning Message</t>
  </si>
  <si>
    <t>Please complete step 1 to determine the correct payment process (Accounts Payable or Payroll)</t>
  </si>
  <si>
    <t>Did you travel to Ireland to carry out any duties?</t>
  </si>
  <si>
    <t>Q. 6</t>
  </si>
  <si>
    <t>Q. 7</t>
  </si>
  <si>
    <t>Q. 8</t>
  </si>
  <si>
    <t>q.7</t>
  </si>
  <si>
    <t>Q.8</t>
  </si>
  <si>
    <t>Yes - Only enter details that have changed in step 2</t>
  </si>
  <si>
    <t>No - Skip to step 3 as no changes to my personal and bank details</t>
  </si>
  <si>
    <t>Yes (Skip Q.4 &amp; Q.5 and Answer Q.6)</t>
  </si>
  <si>
    <t>No (Answer Q.4)</t>
  </si>
  <si>
    <t>No (Skip Q.5 and answer Q.6)</t>
  </si>
  <si>
    <t>Teaching Support Staff (TSS) can't be paid on this form. Your line manager will need to follow HR policy</t>
  </si>
  <si>
    <t>Total should = 8</t>
  </si>
  <si>
    <r>
      <t xml:space="preserve">Description of Work </t>
    </r>
    <r>
      <rPr>
        <b/>
        <sz val="9"/>
        <rFont val="Arial"/>
        <family val="2"/>
      </rPr>
      <t>(note 7, 8 &amp; 9)</t>
    </r>
  </si>
  <si>
    <t>Step 1: Required Information To Determine the Correct Payment Process</t>
  </si>
  <si>
    <t>Process for authorising payment</t>
  </si>
  <si>
    <t>.</t>
  </si>
  <si>
    <t>timesheets.bureau@universityofgalway.ie</t>
  </si>
  <si>
    <t>University of Galway</t>
  </si>
  <si>
    <r>
      <rPr>
        <b/>
        <sz val="11"/>
        <color theme="1"/>
        <rFont val="Franklin Gothic Book"/>
        <family val="2"/>
        <scheme val="minor"/>
      </rPr>
      <t>Teaching Support Staff (TSS):</t>
    </r>
    <r>
      <rPr>
        <sz val="11"/>
        <color theme="1"/>
        <rFont val="Franklin Gothic Book"/>
        <family val="2"/>
        <scheme val="minor"/>
      </rPr>
      <t xml:space="preserve"> 
(Refer to HR policy QA106 &amp; QA107)
Individual hired to provide teaching to University of Galway students as per HR policy.
This teaching can be for one day or more and is on a module of an exisiting programme which will contribute to students assignments/exams.</t>
    </r>
  </si>
  <si>
    <t>No other employment at University of Galway while carrying out this work</t>
  </si>
  <si>
    <t>Have you previously been paid via payroll at University of Galway?</t>
  </si>
  <si>
    <t>Please ensure the details entered on this form are accurate to avoid any delay with your payment. This request will be paid by Accounts Payable Office</t>
  </si>
  <si>
    <t>Step 1 will confirm the payment process. If it's Accounts Payable then they can process payments to non SEPA bank accounts, however Payroll can only pay to SEPA/Revolut bank details.</t>
  </si>
  <si>
    <r>
      <t>Personal Details</t>
    </r>
    <r>
      <rPr>
        <sz val="18"/>
        <rFont val="Arial"/>
        <family val="2"/>
      </rPr>
      <t xml:space="preserve"> (Note 1)</t>
    </r>
  </si>
  <si>
    <t>If part of the fee is Taxable then this form will be processed via payroll. The authoriser of the cost centre must ensure the form is complete in full and accurate and then email it to timesheets.bureau@universityofgalway.ie</t>
  </si>
  <si>
    <r>
      <rPr>
        <b/>
        <sz val="12"/>
        <rFont val="Arial"/>
        <family val="2"/>
      </rPr>
      <t>Personal Details</t>
    </r>
    <r>
      <rPr>
        <sz val="12"/>
        <rFont val="Arial"/>
        <family val="2"/>
      </rPr>
      <t xml:space="preserve"> for First Time Set up on Payroll or Accounts Payable - This section is only required for the first time you are set up on payroll or if personal details have changed.</t>
    </r>
  </si>
  <si>
    <r>
      <rPr>
        <b/>
        <sz val="12"/>
        <rFont val="Arial"/>
        <family val="2"/>
      </rPr>
      <t>Payslip / Remittance</t>
    </r>
    <r>
      <rPr>
        <sz val="12"/>
        <rFont val="Arial"/>
        <family val="2"/>
      </rPr>
      <t xml:space="preserve">
Paid by Payroll - Your payslip is available on lline.
Paid by Accounts Payable - Your remittance will be emailed to you.</t>
    </r>
  </si>
  <si>
    <t>Click here for the log in page to access your payslip</t>
  </si>
  <si>
    <r>
      <rPr>
        <b/>
        <sz val="12"/>
        <rFont val="Arial"/>
        <family val="2"/>
      </rPr>
      <t>PRSI Class</t>
    </r>
    <r>
      <rPr>
        <sz val="12"/>
        <rFont val="Arial"/>
        <family val="2"/>
      </rPr>
      <t xml:space="preserve"> - This is only relevant if you are an Irish tax resident or non Irish tax resident who travelled to Irealnd for this work. PRSI depends on each individuals circumstances. 
- </t>
    </r>
    <r>
      <rPr>
        <b/>
        <sz val="12"/>
        <rFont val="Arial"/>
        <family val="2"/>
      </rPr>
      <t xml:space="preserve">Class M </t>
    </r>
    <r>
      <rPr>
        <sz val="12"/>
        <rFont val="Arial"/>
        <family val="2"/>
      </rPr>
      <t xml:space="preserve">relates to Irish income being less than 5% of your total worldwide income, 
- </t>
    </r>
    <r>
      <rPr>
        <b/>
        <sz val="12"/>
        <rFont val="Arial"/>
        <family val="2"/>
      </rPr>
      <t>Class A1</t>
    </r>
    <r>
      <rPr>
        <sz val="12"/>
        <rFont val="Arial"/>
        <family val="2"/>
      </rPr>
      <t xml:space="preserve"> relates to most Irish residents who are not working in the public sector prior to 1995 (check your payslip from your main employer to see what your PRSI Class is), 
- </t>
    </r>
    <r>
      <rPr>
        <b/>
        <sz val="12"/>
        <rFont val="Arial"/>
        <family val="2"/>
      </rPr>
      <t>Class J</t>
    </r>
    <r>
      <rPr>
        <sz val="12"/>
        <rFont val="Arial"/>
        <family val="2"/>
      </rPr>
      <t xml:space="preserve"> relates to Irish residents who's main employment is in the public sector/civil service pre 1995 (If their PRSI Class is D with their main employer then their PRSI class for this employment must be J), Class J is also relevant for Irish residents aged 66 or over.</t>
    </r>
  </si>
  <si>
    <t>Type of Fee</t>
  </si>
  <si>
    <t>I don't have an IBAN</t>
  </si>
  <si>
    <r>
      <t xml:space="preserve">PRSI Class </t>
    </r>
    <r>
      <rPr>
        <sz val="8"/>
        <color theme="1"/>
        <rFont val="Arial"/>
        <family val="2"/>
      </rPr>
      <t>(Note 6)</t>
    </r>
  </si>
  <si>
    <r>
      <t xml:space="preserve">PPS Number </t>
    </r>
    <r>
      <rPr>
        <sz val="8"/>
        <color theme="1"/>
        <rFont val="Arial"/>
        <family val="2"/>
      </rPr>
      <t>(Note 5)</t>
    </r>
  </si>
  <si>
    <r>
      <rPr>
        <b/>
        <sz val="12"/>
        <rFont val="Arial"/>
        <family val="2"/>
      </rPr>
      <t>For Tax residents</t>
    </r>
    <r>
      <rPr>
        <sz val="12"/>
        <rFont val="Arial"/>
        <family val="2"/>
      </rPr>
      <t xml:space="preserve"> - you will already have a PPS number and must provide it on this form when completing personal details in step 1. You must be taxed in Ireland for the full fee and the payment will be processed by payroll.                                                             </t>
    </r>
  </si>
  <si>
    <t>The person submitting this form to the finance department assumes responsibility for thoroughly reviewing the entire document and confirming the accurate entry of all required data.</t>
  </si>
  <si>
    <t>Authorised By (Budget Holder):</t>
  </si>
  <si>
    <t>Requested By:</t>
  </si>
  <si>
    <r>
      <rPr>
        <b/>
        <sz val="12"/>
        <color theme="1"/>
        <rFont val="Arial"/>
        <family val="2"/>
      </rPr>
      <t xml:space="preserve">Bank Details
</t>
    </r>
    <r>
      <rPr>
        <sz val="12"/>
        <color theme="1"/>
        <rFont val="Arial"/>
        <family val="2"/>
      </rPr>
      <t xml:space="preserve">You should provide SEPA bank detaills which includes a BIC and IBAN. Accounts Payable can process payments to non SEPA bank accounts, however payroll process requires SEPA bank details in Euro currency. Please click on the link to the right for further information.
</t>
    </r>
    <r>
      <rPr>
        <b/>
        <sz val="12"/>
        <color theme="1"/>
        <rFont val="Arial"/>
        <family val="2"/>
      </rPr>
      <t>Non SEPA Bank accounts: Please ensure that your bank accepts international payments and if there are any additional fees associated with these payments that could be deducted from the employee's payment.</t>
    </r>
  </si>
  <si>
    <t>If there is no taxable fee then the form will be processed by AP. The authoriser of the cost centre must ensure the form is complete in full and accurate and then email it to ap@universityofgalway.ie</t>
  </si>
  <si>
    <t>ap@universityofgalway.ie</t>
  </si>
  <si>
    <r>
      <rPr>
        <b/>
        <sz val="12"/>
        <color theme="1"/>
        <rFont val="Arial"/>
        <family val="2"/>
      </rPr>
      <t>Expenses:</t>
    </r>
    <r>
      <rPr>
        <sz val="12"/>
        <color theme="1"/>
        <rFont val="Arial"/>
        <family val="2"/>
      </rPr>
      <t xml:space="preserve"> If expenses are in </t>
    </r>
    <r>
      <rPr>
        <b/>
        <u/>
        <sz val="12"/>
        <color theme="1"/>
        <rFont val="Arial"/>
        <family val="2"/>
      </rPr>
      <t>foreign currency</t>
    </r>
    <r>
      <rPr>
        <sz val="12"/>
        <color theme="1"/>
        <rFont val="Arial"/>
        <family val="2"/>
      </rPr>
      <t xml:space="preserve"> you must convert the value on the receipt into Euro. You may use XE currency converter to assist you.</t>
    </r>
  </si>
  <si>
    <t>Did you carry out other work at University of Galway during the same period this lecture took place?</t>
  </si>
  <si>
    <t>Step 2: Personal and Bank Details for First Time Set up (Note 1 &amp; 2)</t>
  </si>
  <si>
    <t>Step 3: Details Required to Process Payment (Note 3)</t>
  </si>
  <si>
    <r>
      <rPr>
        <b/>
        <sz val="11"/>
        <color theme="1"/>
        <rFont val="Franklin Gothic Book"/>
        <family val="2"/>
        <scheme val="minor"/>
      </rPr>
      <t>Guest Lecturer:</t>
    </r>
    <r>
      <rPr>
        <sz val="11"/>
        <color theme="1"/>
        <rFont val="Franklin Gothic Book"/>
        <family val="2"/>
        <scheme val="minor"/>
      </rPr>
      <t xml:space="preserve"> 
An individual who is invited to give a lecture / talk / seminar on a module of an existing academic programme in the University on an exceptional basis </t>
    </r>
    <r>
      <rPr>
        <u/>
        <sz val="11"/>
        <color theme="1"/>
        <rFont val="Franklin Gothic Book"/>
        <family val="2"/>
        <scheme val="minor"/>
      </rPr>
      <t>(not expected to return again)</t>
    </r>
    <r>
      <rPr>
        <sz val="11"/>
        <color theme="1"/>
        <rFont val="Franklin Gothic Book"/>
        <family val="2"/>
        <scheme val="minor"/>
      </rPr>
      <t xml:space="preserve">. </t>
    </r>
  </si>
  <si>
    <r>
      <rPr>
        <b/>
        <sz val="11"/>
        <color theme="1"/>
        <rFont val="Franklin Gothic Book"/>
        <family val="2"/>
        <scheme val="minor"/>
      </rPr>
      <t>Subject Specialist:</t>
    </r>
    <r>
      <rPr>
        <sz val="11"/>
        <color theme="1"/>
        <rFont val="Franklin Gothic Book"/>
        <family val="2"/>
        <scheme val="minor"/>
      </rPr>
      <t xml:space="preserve">
Subject Specialists are individuals who are invited on an exceptional basis </t>
    </r>
    <r>
      <rPr>
        <u/>
        <sz val="11"/>
        <color theme="1"/>
        <rFont val="Franklin Gothic Book"/>
        <family val="2"/>
        <scheme val="minor"/>
      </rPr>
      <t>(not expected to return again)</t>
    </r>
    <r>
      <rPr>
        <sz val="11"/>
        <color theme="1"/>
        <rFont val="Franklin Gothic Book"/>
        <family val="2"/>
        <scheme val="minor"/>
      </rPr>
      <t xml:space="preserve"> to speak to a group of University staff (lecturers/ researchers) or students on a complex/specialist topic that would be viewed as new or ground-breaking that may be tangentially related to a subject that is taught on an existing academic or research programme. It would not entail lecturing on a module of an existing University programme. These individuals would generally be non-Irish resident/ domiciled. </t>
    </r>
  </si>
  <si>
    <t>If you are not an Irish Tax Resident, do you have an Irish PPS number?</t>
  </si>
  <si>
    <t>If you will be paid through Accounts Payable or if it's your first time being set up by Payroll, please ensure that you complete Step 2 in full. Step 2 involves submitting the necessary information for payment processing.</t>
  </si>
  <si>
    <t>Enter Bank Account Number/Routing Number if applicable</t>
  </si>
  <si>
    <t>Step 5: For Office Use - Budget holder or delegate approval</t>
  </si>
  <si>
    <t>If YES to Q.6, You must enter your University of Galway payroll ID number as this is required to process your payment.</t>
  </si>
  <si>
    <r>
      <t xml:space="preserve">Please confirm if your personal details need to be amended since your last payment? </t>
    </r>
    <r>
      <rPr>
        <sz val="10"/>
        <rFont val="Arial"/>
        <family val="2"/>
      </rPr>
      <t>(Step 2 will need to be completed in full if you will be paid by Accounts Payable or it's the first time you are set up by Payroll)</t>
    </r>
  </si>
  <si>
    <t>Guidance for tax residents is outlined on this link</t>
  </si>
  <si>
    <t>Guidance for non-tax residents is outlined on this link</t>
  </si>
  <si>
    <t>Yes (Answer Q.6)</t>
  </si>
  <si>
    <t>No (I don't wish to apply for a PPSN - Answer Q.6)</t>
  </si>
  <si>
    <t>Yes (Answer Q.7)</t>
  </si>
  <si>
    <t>The Authoriser for the cost centre must email this form to</t>
  </si>
  <si>
    <t>Guest Lecturer or Speaker - Once off invite (218)</t>
  </si>
  <si>
    <r>
      <rPr>
        <b/>
        <u/>
        <sz val="18"/>
        <rFont val="Arial"/>
        <family val="2"/>
      </rPr>
      <t>Bank Details:</t>
    </r>
    <r>
      <rPr>
        <b/>
        <sz val="18"/>
        <rFont val="Arial"/>
        <family val="2"/>
      </rPr>
      <t xml:space="preserve"> SEPA (Single Euro Payments Area) or Revolut</t>
    </r>
    <r>
      <rPr>
        <sz val="18"/>
        <rFont val="Arial"/>
        <family val="2"/>
      </rPr>
      <t xml:space="preserve"> </t>
    </r>
    <r>
      <rPr>
        <sz val="18"/>
        <color rgb="FF0070C0"/>
        <rFont val="Arial"/>
        <family val="2"/>
      </rPr>
      <t>(Note 2)</t>
    </r>
  </si>
  <si>
    <t>Timesheets can't be emailed from a general email address. A valid University of Galway email address of the budget holder or delegate of the cost centre must be used.</t>
  </si>
  <si>
    <r>
      <t xml:space="preserve">Are you a resident in Ireland for Tax purposes? </t>
    </r>
    <r>
      <rPr>
        <sz val="10"/>
        <rFont val="Arial"/>
        <family val="2"/>
      </rPr>
      <t>(note 4)</t>
    </r>
  </si>
  <si>
    <t>Please ensure the details entered on this form are accurate to avoid any delay with your payment. This request will be paid by Payroll Office - Timesheets Bureau</t>
  </si>
  <si>
    <t>Step 4: Work Details</t>
  </si>
  <si>
    <r>
      <t xml:space="preserve">Please note that the timesheet Grand Total represents the Gross Pay, which is the total amount of money an employee receives before any taxes and deductions are subtracted. </t>
    </r>
    <r>
      <rPr>
        <b/>
        <u/>
        <sz val="13"/>
        <rFont val="Arial"/>
        <family val="2"/>
      </rPr>
      <t>Net pay, on the other hand, refers to the final amount an employee receives after all taxes and deductions have been accounted for.</t>
    </r>
  </si>
  <si>
    <t>QA302 Travel &amp; Subsistence - General</t>
  </si>
  <si>
    <r>
      <rPr>
        <b/>
        <sz val="12"/>
        <color theme="1"/>
        <rFont val="Arial"/>
        <family val="2"/>
      </rPr>
      <t>Expenses:</t>
    </r>
    <r>
      <rPr>
        <sz val="12"/>
        <color theme="1"/>
        <rFont val="Arial"/>
        <family val="2"/>
      </rPr>
      <t xml:space="preserve"> Expenses can be paid tax free if the hired person meets Revenue's definition for a </t>
    </r>
    <r>
      <rPr>
        <b/>
        <u/>
        <sz val="12"/>
        <color theme="1"/>
        <rFont val="Arial"/>
        <family val="2"/>
      </rPr>
      <t>Subject Specialist</t>
    </r>
    <r>
      <rPr>
        <sz val="12"/>
        <color theme="1"/>
        <rFont val="Arial"/>
        <family val="2"/>
      </rPr>
      <t xml:space="preserve"> and satisfy Revenue requirements. 
Receipts for expenses must be returned and retained by the hiring school/unit at University of Galway. 
Travel and subsistence costs reclaimed will be processed in line with the QA302 Travel &amp; Subsistence - General. 
Please enter the total value of your expenses on this form. You will see the drop down option as you complete the form.</t>
    </r>
  </si>
  <si>
    <r>
      <t>Date of Birth</t>
    </r>
    <r>
      <rPr>
        <sz val="12"/>
        <color theme="1" tint="0.499984740745262"/>
        <rFont val="Arial"/>
        <family val="2"/>
      </rPr>
      <t xml:space="preserve"> </t>
    </r>
    <r>
      <rPr>
        <sz val="9"/>
        <color theme="1" tint="0.499984740745262"/>
        <rFont val="Arial"/>
        <family val="2"/>
      </rPr>
      <t>(dd/mm/yyyy)</t>
    </r>
  </si>
  <si>
    <r>
      <t>Single Date of work</t>
    </r>
    <r>
      <rPr>
        <b/>
        <sz val="11"/>
        <rFont val="Arial"/>
        <family val="2"/>
      </rPr>
      <t xml:space="preserve"> 
</t>
    </r>
    <r>
      <rPr>
        <sz val="10"/>
        <color theme="1" tint="0.499984740745262"/>
        <rFont val="Arial"/>
        <family val="2"/>
      </rPr>
      <t>(DD-MMM-YY)  
Do not enter date range</t>
    </r>
  </si>
  <si>
    <t>Please provide any additional information related to the programm, talk, or seminar you presented</t>
  </si>
  <si>
    <t>Guest Lecturer / Subject Specialist Payment Form (V6.1)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</si>
</sst>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lt;=9999999]###\-####;##############"/>
  </numFmts>
  <fonts count="65" x14ac:knownFonts="1">
    <font>
      <sz val="11"/>
      <color theme="1"/>
      <name val="Franklin Gothic Book"/>
      <family val="2"/>
      <scheme val="minor"/>
    </font>
    <font>
      <sz val="8"/>
      <name val="Franklin Gothic Book"/>
      <family val="2"/>
      <scheme val="minor"/>
    </font>
    <font>
      <sz val="12"/>
      <color theme="1"/>
      <name val="Arial"/>
      <family val="2"/>
    </font>
    <font>
      <b/>
      <sz val="12"/>
      <color theme="1"/>
      <name val="Arial"/>
      <family val="2"/>
    </font>
    <font>
      <sz val="11"/>
      <color theme="1"/>
      <name val="Arial"/>
      <family val="2"/>
    </font>
    <font>
      <b/>
      <sz val="18"/>
      <color theme="0"/>
      <name val="Arial"/>
      <family val="2"/>
    </font>
    <font>
      <b/>
      <sz val="12"/>
      <color theme="0"/>
      <name val="Arial"/>
      <family val="2"/>
    </font>
    <font>
      <b/>
      <sz val="16"/>
      <color theme="1"/>
      <name val="Arial"/>
      <family val="2"/>
    </font>
    <font>
      <sz val="8"/>
      <color theme="1"/>
      <name val="Arial"/>
      <family val="2"/>
    </font>
    <font>
      <sz val="14"/>
      <color theme="1"/>
      <name val="Arial"/>
      <family val="2"/>
    </font>
    <font>
      <u/>
      <sz val="11"/>
      <color theme="10"/>
      <name val="Franklin Gothic Book"/>
      <family val="2"/>
      <scheme val="minor"/>
    </font>
    <font>
      <b/>
      <sz val="12"/>
      <name val="Arial"/>
      <family val="2"/>
    </font>
    <font>
      <sz val="12"/>
      <name val="Arial"/>
      <family val="2"/>
    </font>
    <font>
      <b/>
      <sz val="14"/>
      <color theme="0"/>
      <name val="Arial"/>
      <family val="2"/>
    </font>
    <font>
      <sz val="11"/>
      <name val="Arial"/>
      <family val="2"/>
    </font>
    <font>
      <sz val="14"/>
      <name val="Arial"/>
      <family val="2"/>
    </font>
    <font>
      <i/>
      <sz val="11"/>
      <color theme="0" tint="-0.499984740745262"/>
      <name val="Arial"/>
      <family val="2"/>
    </font>
    <font>
      <b/>
      <u/>
      <sz val="20"/>
      <name val="Arial"/>
      <family val="2"/>
    </font>
    <font>
      <b/>
      <sz val="12"/>
      <color rgb="FFFF0000"/>
      <name val="Arial"/>
      <family val="2"/>
    </font>
    <font>
      <sz val="9"/>
      <name val="Arial"/>
      <family val="2"/>
    </font>
    <font>
      <sz val="10"/>
      <name val="Arial"/>
      <family val="2"/>
    </font>
    <font>
      <b/>
      <sz val="22"/>
      <name val="Arial"/>
      <family val="2"/>
    </font>
    <font>
      <i/>
      <sz val="11"/>
      <name val="Arial"/>
      <family val="2"/>
    </font>
    <font>
      <b/>
      <sz val="14"/>
      <color theme="1"/>
      <name val="Arial"/>
      <family val="2"/>
    </font>
    <font>
      <b/>
      <sz val="11"/>
      <color theme="1"/>
      <name val="Franklin Gothic Book"/>
      <family val="2"/>
      <scheme val="minor"/>
    </font>
    <font>
      <b/>
      <sz val="20"/>
      <color theme="0"/>
      <name val="Arial"/>
      <family val="2"/>
    </font>
    <font>
      <b/>
      <sz val="14"/>
      <name val="Franklin Gothic Book"/>
      <family val="2"/>
      <scheme val="minor"/>
    </font>
    <font>
      <b/>
      <sz val="18"/>
      <name val="Arial"/>
      <family val="2"/>
    </font>
    <font>
      <b/>
      <u/>
      <sz val="18"/>
      <name val="Arial"/>
      <family val="2"/>
    </font>
    <font>
      <sz val="20"/>
      <color theme="1"/>
      <name val="Arial"/>
      <family val="2"/>
    </font>
    <font>
      <b/>
      <sz val="9"/>
      <name val="Arial"/>
      <family val="2"/>
    </font>
    <font>
      <b/>
      <sz val="14"/>
      <name val="Arial"/>
      <family val="2"/>
    </font>
    <font>
      <b/>
      <u/>
      <sz val="12"/>
      <color rgb="FF1C31CE"/>
      <name val="Arial"/>
      <family val="2"/>
    </font>
    <font>
      <sz val="11"/>
      <name val="Franklin Gothic Book"/>
      <family val="2"/>
      <scheme val="minor"/>
    </font>
    <font>
      <sz val="12"/>
      <color theme="3"/>
      <name val="Arial"/>
      <family val="2"/>
    </font>
    <font>
      <b/>
      <sz val="9"/>
      <color indexed="81"/>
      <name val="Tahoma"/>
      <family val="2"/>
    </font>
    <font>
      <sz val="9"/>
      <color indexed="81"/>
      <name val="Tahoma"/>
      <family val="2"/>
    </font>
    <font>
      <sz val="18"/>
      <name val="Arial"/>
      <family val="2"/>
    </font>
    <font>
      <i/>
      <sz val="12"/>
      <name val="Arial"/>
      <family val="2"/>
    </font>
    <font>
      <b/>
      <u/>
      <sz val="13"/>
      <color rgb="FF1C31CE"/>
      <name val="Arial"/>
      <family val="2"/>
    </font>
    <font>
      <b/>
      <sz val="13"/>
      <name val="Arial"/>
      <family val="2"/>
    </font>
    <font>
      <b/>
      <u/>
      <sz val="12"/>
      <color theme="1"/>
      <name val="Arial"/>
      <family val="2"/>
    </font>
    <font>
      <sz val="12"/>
      <color rgb="FFFF0000"/>
      <name val="Arial"/>
      <family val="2"/>
    </font>
    <font>
      <u/>
      <sz val="11"/>
      <color theme="1"/>
      <name val="Franklin Gothic Book"/>
      <family val="2"/>
      <scheme val="minor"/>
    </font>
    <font>
      <b/>
      <sz val="15"/>
      <color theme="0"/>
      <name val="Arial"/>
      <family val="2"/>
    </font>
    <font>
      <sz val="10"/>
      <color theme="1"/>
      <name val="Arial"/>
      <family val="2"/>
    </font>
    <font>
      <b/>
      <sz val="11"/>
      <name val="Arial"/>
      <family val="2"/>
    </font>
    <font>
      <u/>
      <sz val="11"/>
      <color rgb="FF1C31CE"/>
      <name val="Arial"/>
      <family val="2"/>
    </font>
    <font>
      <u/>
      <sz val="12"/>
      <color rgb="FF1C31CE"/>
      <name val="Arial"/>
      <family val="2"/>
    </font>
    <font>
      <sz val="11"/>
      <color theme="3"/>
      <name val="Arial"/>
      <family val="2"/>
    </font>
    <font>
      <b/>
      <sz val="16"/>
      <name val="Arial"/>
      <family val="2"/>
    </font>
    <font>
      <b/>
      <sz val="16"/>
      <color rgb="FF1C31CE"/>
      <name val="Arial"/>
      <family val="2"/>
    </font>
    <font>
      <sz val="12.5"/>
      <color theme="1"/>
      <name val="Arial"/>
      <family val="2"/>
    </font>
    <font>
      <sz val="10"/>
      <color theme="3"/>
      <name val="Arial"/>
      <family val="2"/>
    </font>
    <font>
      <u/>
      <sz val="11"/>
      <color rgb="FF0070C0"/>
      <name val="Arial"/>
      <family val="2"/>
    </font>
    <font>
      <sz val="9"/>
      <color theme="0" tint="-0.499984740745262"/>
      <name val="Arial"/>
      <family val="2"/>
    </font>
    <font>
      <sz val="18"/>
      <color rgb="FF0070C0"/>
      <name val="Arial"/>
      <family val="2"/>
    </font>
    <font>
      <b/>
      <sz val="11"/>
      <color rgb="FF002060"/>
      <name val="Arial"/>
      <family val="2"/>
    </font>
    <font>
      <b/>
      <u/>
      <sz val="13"/>
      <name val="Arial"/>
      <family val="2"/>
    </font>
    <font>
      <sz val="14"/>
      <color rgb="FFC00000"/>
      <name val="Arial"/>
      <family val="2"/>
    </font>
    <font>
      <b/>
      <sz val="11"/>
      <color rgb="FFC00000"/>
      <name val="Arial"/>
      <family val="2"/>
    </font>
    <font>
      <b/>
      <sz val="12"/>
      <color rgb="FFC00000"/>
      <name val="Arial"/>
      <family val="2"/>
    </font>
    <font>
      <sz val="9"/>
      <color theme="1" tint="0.499984740745262"/>
      <name val="Arial"/>
      <family val="2"/>
    </font>
    <font>
      <sz val="12"/>
      <color theme="1" tint="0.499984740745262"/>
      <name val="Arial"/>
      <family val="2"/>
    </font>
    <font>
      <sz val="10"/>
      <color theme="1" tint="0.499984740745262"/>
      <name val="Arial"/>
      <family val="2"/>
    </font>
  </fonts>
  <fills count="13">
    <fill>
      <patternFill patternType="none"/>
    </fill>
    <fill>
      <patternFill patternType="gray125"/>
    </fill>
    <fill>
      <patternFill patternType="solid">
        <fgColor rgb="FFFFC000"/>
        <bgColor indexed="64"/>
      </patternFill>
    </fill>
    <fill>
      <patternFill patternType="solid">
        <fgColor theme="2" tint="-9.9978637043366805E-2"/>
        <bgColor indexed="64"/>
      </patternFill>
    </fill>
    <fill>
      <patternFill patternType="solid">
        <fgColor theme="7" tint="-0.499984740745262"/>
        <bgColor indexed="64"/>
      </patternFill>
    </fill>
    <fill>
      <patternFill patternType="solid">
        <fgColor rgb="FFFFFF00"/>
        <bgColor indexed="64"/>
      </patternFill>
    </fill>
    <fill>
      <patternFill patternType="solid">
        <fgColor rgb="FFA4C8FE"/>
        <bgColor indexed="64"/>
      </patternFill>
    </fill>
    <fill>
      <patternFill patternType="solid">
        <fgColor theme="3"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rgb="FF8ECCB0"/>
        <bgColor indexed="64"/>
      </patternFill>
    </fill>
    <fill>
      <patternFill patternType="solid">
        <fgColor rgb="FF0A6A53"/>
        <bgColor indexed="64"/>
      </patternFill>
    </fill>
    <fill>
      <patternFill patternType="solid">
        <fgColor rgb="FFE1FFEC"/>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211">
    <xf numFmtId="0" fontId="0" fillId="0" borderId="0" xfId="0"/>
    <xf numFmtId="0" fontId="4" fillId="0" borderId="0" xfId="0" applyFont="1"/>
    <xf numFmtId="0" fontId="2" fillId="0" borderId="0" xfId="0" applyFont="1"/>
    <xf numFmtId="0" fontId="4" fillId="0" borderId="0" xfId="0" applyFont="1" applyAlignment="1">
      <alignment vertical="center"/>
    </xf>
    <xf numFmtId="15" fontId="10" fillId="0" borderId="0" xfId="1" applyNumberFormat="1" applyBorder="1" applyAlignment="1" applyProtection="1">
      <alignment horizontal="center" vertical="center"/>
      <protection locked="0"/>
    </xf>
    <xf numFmtId="0" fontId="4" fillId="3" borderId="15"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12" fillId="6" borderId="3" xfId="0" applyFont="1" applyFill="1" applyBorder="1" applyAlignment="1">
      <alignment horizontal="left" wrapText="1"/>
    </xf>
    <xf numFmtId="0" fontId="12" fillId="6" borderId="3" xfId="0" applyFont="1" applyFill="1" applyBorder="1" applyAlignment="1">
      <alignment vertical="center" wrapText="1"/>
    </xf>
    <xf numFmtId="0" fontId="12" fillId="5" borderId="2" xfId="0" applyFont="1" applyFill="1" applyBorder="1" applyAlignment="1">
      <alignment wrapText="1"/>
    </xf>
    <xf numFmtId="0" fontId="0" fillId="0" borderId="0" xfId="0" applyAlignment="1">
      <alignment wrapText="1"/>
    </xf>
    <xf numFmtId="0" fontId="12" fillId="6" borderId="1" xfId="0" applyFont="1" applyFill="1" applyBorder="1" applyAlignment="1">
      <alignment horizontal="left" wrapText="1"/>
    </xf>
    <xf numFmtId="0" fontId="12" fillId="6" borderId="1" xfId="0" applyFont="1" applyFill="1" applyBorder="1" applyAlignment="1">
      <alignment wrapText="1"/>
    </xf>
    <xf numFmtId="0" fontId="0" fillId="0" borderId="0" xfId="0" applyAlignment="1">
      <alignment horizontal="center" wrapText="1"/>
    </xf>
    <xf numFmtId="0" fontId="0" fillId="5" borderId="0" xfId="0" applyFill="1" applyAlignment="1">
      <alignment wrapText="1"/>
    </xf>
    <xf numFmtId="0" fontId="0" fillId="5" borderId="0" xfId="0" applyFill="1" applyAlignment="1">
      <alignment horizontal="center" wrapText="1"/>
    </xf>
    <xf numFmtId="0" fontId="26" fillId="8" borderId="0" xfId="0" applyFont="1" applyFill="1" applyAlignment="1" applyProtection="1">
      <alignment horizontal="left" vertical="center" wrapText="1"/>
      <protection hidden="1"/>
    </xf>
    <xf numFmtId="0" fontId="29" fillId="0" borderId="0" xfId="0" applyFont="1"/>
    <xf numFmtId="0" fontId="21"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xf>
    <xf numFmtId="0" fontId="2" fillId="0" borderId="0" xfId="0" applyFont="1" applyAlignment="1">
      <alignment horizontal="left" vertical="center" wrapText="1"/>
    </xf>
    <xf numFmtId="49" fontId="2" fillId="0" borderId="0" xfId="0" applyNumberFormat="1" applyFont="1" applyAlignment="1" applyProtection="1">
      <alignment horizontal="left" vertical="center" wrapText="1"/>
      <protection locked="0"/>
    </xf>
    <xf numFmtId="0" fontId="2" fillId="0" borderId="0" xfId="0" applyFont="1" applyAlignment="1" applyProtection="1">
      <alignment wrapText="1"/>
      <protection locked="0"/>
    </xf>
    <xf numFmtId="0" fontId="2" fillId="0" borderId="0" xfId="0" applyFont="1" applyAlignment="1">
      <alignment wrapText="1"/>
    </xf>
    <xf numFmtId="0" fontId="18" fillId="0" borderId="0" xfId="0" applyFont="1" applyAlignment="1">
      <alignment horizontal="center" wrapText="1"/>
    </xf>
    <xf numFmtId="0" fontId="2" fillId="0" borderId="0" xfId="0" applyFont="1" applyAlignment="1">
      <alignment horizontal="left" wrapText="1"/>
    </xf>
    <xf numFmtId="15" fontId="3" fillId="0" borderId="0" xfId="0" applyNumberFormat="1" applyFont="1" applyAlignment="1" applyProtection="1">
      <alignment horizontal="center"/>
      <protection locked="0"/>
    </xf>
    <xf numFmtId="0" fontId="3" fillId="0" borderId="0" xfId="0" applyFont="1" applyAlignment="1" applyProtection="1">
      <alignment horizontal="center"/>
      <protection locked="0"/>
    </xf>
    <xf numFmtId="15" fontId="23" fillId="0" borderId="6" xfId="0" applyNumberFormat="1" applyFont="1" applyBorder="1" applyAlignment="1">
      <alignment horizontal="left" vertical="center"/>
    </xf>
    <xf numFmtId="15" fontId="9" fillId="0" borderId="6" xfId="0" applyNumberFormat="1" applyFont="1" applyBorder="1" applyAlignment="1" applyProtection="1">
      <alignment horizontal="left" vertical="center"/>
      <protection locked="0"/>
    </xf>
    <xf numFmtId="0" fontId="6" fillId="4" borderId="6" xfId="0" applyFont="1" applyFill="1" applyBorder="1" applyAlignment="1">
      <alignment horizontal="center" vertical="center" wrapText="1"/>
    </xf>
    <xf numFmtId="0" fontId="7" fillId="0" borderId="0" xfId="0" applyFont="1" applyAlignment="1">
      <alignment horizontal="center" vertical="center" wrapText="1"/>
    </xf>
    <xf numFmtId="1" fontId="4" fillId="0" borderId="6" xfId="0" applyNumberFormat="1" applyFont="1" applyBorder="1" applyAlignment="1">
      <alignment horizontal="center" vertical="center"/>
    </xf>
    <xf numFmtId="0" fontId="2" fillId="0" borderId="6"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49" fontId="2" fillId="0" borderId="6" xfId="0" applyNumberFormat="1" applyFont="1" applyBorder="1" applyAlignment="1" applyProtection="1">
      <alignment vertical="center" wrapText="1"/>
      <protection locked="0"/>
    </xf>
    <xf numFmtId="15" fontId="38" fillId="0" borderId="23" xfId="0" applyNumberFormat="1" applyFont="1" applyBorder="1" applyAlignment="1" applyProtection="1">
      <alignment horizontal="left" vertical="center" wrapText="1"/>
      <protection locked="0" hidden="1"/>
    </xf>
    <xf numFmtId="15" fontId="14" fillId="0" borderId="15" xfId="0" applyNumberFormat="1" applyFont="1" applyBorder="1" applyAlignment="1" applyProtection="1">
      <alignment horizontal="center" vertical="center"/>
      <protection locked="0"/>
    </xf>
    <xf numFmtId="0" fontId="39" fillId="3" borderId="8" xfId="1" applyFont="1" applyFill="1" applyBorder="1" applyAlignment="1" applyProtection="1">
      <alignment horizontal="center" vertical="center" wrapText="1"/>
    </xf>
    <xf numFmtId="0" fontId="39" fillId="3" borderId="25" xfId="1" applyFont="1" applyFill="1" applyBorder="1" applyAlignment="1" applyProtection="1">
      <alignment horizontal="center" vertical="center" wrapText="1"/>
    </xf>
    <xf numFmtId="0" fontId="2" fillId="0" borderId="0" xfId="0" applyFont="1" applyAlignment="1">
      <alignment vertical="center"/>
    </xf>
    <xf numFmtId="164" fontId="4" fillId="0" borderId="6" xfId="0" applyNumberFormat="1" applyFont="1" applyBorder="1" applyAlignment="1" applyProtection="1">
      <alignment horizontal="center" vertical="center"/>
      <protection locked="0"/>
    </xf>
    <xf numFmtId="15" fontId="32" fillId="0" borderId="6" xfId="1" applyNumberFormat="1" applyFont="1" applyBorder="1" applyAlignment="1" applyProtection="1">
      <alignment horizontal="center" vertical="center" wrapText="1"/>
    </xf>
    <xf numFmtId="0" fontId="34" fillId="0" borderId="0" xfId="0" applyFont="1" applyAlignment="1">
      <alignment horizontal="left" vertical="top"/>
    </xf>
    <xf numFmtId="0" fontId="33" fillId="7" borderId="1" xfId="1" applyFont="1" applyFill="1" applyBorder="1" applyAlignment="1">
      <alignment wrapText="1"/>
    </xf>
    <xf numFmtId="0" fontId="34" fillId="0" borderId="0" xfId="0" applyFont="1" applyAlignment="1">
      <alignment horizontal="left" vertical="center"/>
    </xf>
    <xf numFmtId="0" fontId="42" fillId="0" borderId="2" xfId="0" applyFont="1" applyBorder="1" applyAlignment="1" applyProtection="1">
      <alignment vertical="center" wrapText="1"/>
      <protection hidden="1"/>
    </xf>
    <xf numFmtId="0" fontId="42" fillId="0" borderId="0" xfId="0" applyFont="1" applyAlignment="1" applyProtection="1">
      <alignment vertical="center" wrapText="1"/>
      <protection hidden="1"/>
    </xf>
    <xf numFmtId="0" fontId="42" fillId="0" borderId="0" xfId="0" applyFont="1" applyAlignment="1" applyProtection="1">
      <alignment horizontal="left" vertical="center" wrapText="1"/>
      <protection hidden="1"/>
    </xf>
    <xf numFmtId="0" fontId="32" fillId="0" borderId="0" xfId="1" applyFont="1" applyFill="1" applyBorder="1" applyAlignment="1">
      <alignment horizontal="left" vertical="center" wrapText="1"/>
    </xf>
    <xf numFmtId="0" fontId="45" fillId="0" borderId="0" xfId="0" applyFont="1" applyAlignment="1">
      <alignment horizontal="left" vertical="center" wrapText="1"/>
    </xf>
    <xf numFmtId="0" fontId="49" fillId="0" borderId="0" xfId="0" applyFont="1" applyAlignment="1">
      <alignment horizontal="left" vertical="top"/>
    </xf>
    <xf numFmtId="0" fontId="48" fillId="0" borderId="0" xfId="0" applyFont="1" applyAlignment="1">
      <alignment horizontal="left" vertical="center" wrapText="1"/>
    </xf>
    <xf numFmtId="0" fontId="47" fillId="0" borderId="0" xfId="0" applyFont="1" applyAlignment="1">
      <alignment horizontal="left" vertical="center" wrapText="1"/>
    </xf>
    <xf numFmtId="0" fontId="47" fillId="0" borderId="0" xfId="1" applyFont="1" applyFill="1" applyAlignment="1">
      <alignment vertical="center" wrapText="1"/>
    </xf>
    <xf numFmtId="0" fontId="34" fillId="0" borderId="0" xfId="0" applyFont="1" applyAlignment="1">
      <alignment horizontal="left" vertical="center" wrapText="1"/>
    </xf>
    <xf numFmtId="15" fontId="50" fillId="0" borderId="0" xfId="0" applyNumberFormat="1" applyFont="1" applyAlignment="1">
      <alignment horizontal="center" vertical="center" wrapText="1"/>
    </xf>
    <xf numFmtId="15" fontId="51" fillId="0" borderId="0" xfId="0" applyNumberFormat="1" applyFont="1" applyAlignment="1" applyProtection="1">
      <alignment horizontal="center" vertical="center" wrapText="1"/>
      <protection hidden="1"/>
    </xf>
    <xf numFmtId="0" fontId="52" fillId="0" borderId="0" xfId="0" applyFont="1" applyAlignment="1">
      <alignment vertical="center" wrapText="1"/>
    </xf>
    <xf numFmtId="0" fontId="4" fillId="0" borderId="0" xfId="0" applyFont="1" applyAlignment="1">
      <alignment vertical="center" wrapText="1"/>
    </xf>
    <xf numFmtId="0" fontId="53" fillId="0" borderId="0" xfId="0" applyFont="1" applyAlignment="1">
      <alignment horizontal="left" vertical="center" wrapText="1"/>
    </xf>
    <xf numFmtId="0" fontId="54" fillId="0" borderId="6" xfId="1" applyFont="1" applyBorder="1" applyAlignment="1" applyProtection="1">
      <alignment horizontal="left" vertical="center" wrapText="1"/>
      <protection locked="0"/>
    </xf>
    <xf numFmtId="0" fontId="47" fillId="0" borderId="0" xfId="0" applyFont="1" applyAlignment="1">
      <alignment vertical="center" wrapText="1"/>
    </xf>
    <xf numFmtId="15" fontId="23" fillId="0" borderId="15" xfId="0" applyNumberFormat="1" applyFont="1" applyBorder="1" applyAlignment="1">
      <alignment horizontal="left" vertical="center"/>
    </xf>
    <xf numFmtId="0" fontId="9" fillId="0" borderId="22" xfId="0" applyFont="1" applyBorder="1" applyAlignment="1" applyProtection="1">
      <alignment horizontal="left" vertical="center"/>
      <protection locked="0"/>
    </xf>
    <xf numFmtId="15" fontId="23" fillId="0" borderId="15" xfId="0" applyNumberFormat="1" applyFont="1" applyBorder="1" applyAlignment="1">
      <alignment horizontal="left" vertical="center" wrapText="1"/>
    </xf>
    <xf numFmtId="14" fontId="15" fillId="0" borderId="22" xfId="0" applyNumberFormat="1" applyFont="1" applyBorder="1" applyAlignment="1" applyProtection="1">
      <alignment horizontal="left" vertical="center"/>
      <protection locked="0"/>
    </xf>
    <xf numFmtId="15" fontId="31" fillId="10" borderId="6" xfId="0" applyNumberFormat="1" applyFont="1" applyFill="1" applyBorder="1" applyAlignment="1">
      <alignment horizontal="left" vertical="center" wrapText="1"/>
    </xf>
    <xf numFmtId="0" fontId="3" fillId="10" borderId="23" xfId="0" applyFont="1" applyFill="1" applyBorder="1" applyAlignment="1">
      <alignment horizontal="center" vertical="center"/>
    </xf>
    <xf numFmtId="164" fontId="3" fillId="10" borderId="23" xfId="0" applyNumberFormat="1" applyFont="1" applyFill="1" applyBorder="1" applyAlignment="1" applyProtection="1">
      <alignment horizontal="center" vertical="center"/>
      <protection hidden="1"/>
    </xf>
    <xf numFmtId="0" fontId="2" fillId="10" borderId="13" xfId="0" applyFont="1" applyFill="1" applyBorder="1" applyAlignment="1" applyProtection="1">
      <alignment horizontal="center" vertical="center" wrapText="1"/>
      <protection locked="0"/>
    </xf>
    <xf numFmtId="0" fontId="12" fillId="10" borderId="13" xfId="0" applyFont="1" applyFill="1" applyBorder="1" applyAlignment="1" applyProtection="1">
      <alignment horizontal="center" vertical="center" wrapText="1"/>
      <protection locked="0"/>
    </xf>
    <xf numFmtId="0" fontId="11" fillId="10" borderId="6" xfId="0" applyFont="1" applyFill="1" applyBorder="1" applyAlignment="1">
      <alignment horizontal="center" vertical="center"/>
    </xf>
    <xf numFmtId="0" fontId="2" fillId="10" borderId="2" xfId="0" applyFont="1" applyFill="1" applyBorder="1" applyAlignment="1">
      <alignment horizontal="left" vertical="center" wrapText="1"/>
    </xf>
    <xf numFmtId="0" fontId="2" fillId="10" borderId="0" xfId="0" applyFont="1" applyFill="1" applyAlignment="1">
      <alignment horizontal="left" vertical="center" wrapText="1"/>
    </xf>
    <xf numFmtId="0" fontId="12" fillId="10" borderId="2" xfId="0" applyFont="1" applyFill="1" applyBorder="1" applyAlignment="1">
      <alignment horizontal="left" vertical="center" wrapText="1"/>
    </xf>
    <xf numFmtId="0" fontId="16" fillId="10" borderId="13" xfId="0" applyFont="1" applyFill="1" applyBorder="1" applyAlignment="1" applyProtection="1">
      <alignment horizontal="left" vertical="center"/>
      <protection locked="0"/>
    </xf>
    <xf numFmtId="0" fontId="18" fillId="10" borderId="13" xfId="0" applyFont="1" applyFill="1" applyBorder="1" applyAlignment="1">
      <alignment horizontal="left" vertical="center" wrapText="1"/>
    </xf>
    <xf numFmtId="0" fontId="18" fillId="10" borderId="12" xfId="0" applyFont="1" applyFill="1" applyBorder="1" applyAlignment="1">
      <alignment horizontal="center" wrapText="1"/>
    </xf>
    <xf numFmtId="0" fontId="27" fillId="10" borderId="13" xfId="0" applyFont="1" applyFill="1" applyBorder="1" applyAlignment="1">
      <alignment horizontal="left"/>
    </xf>
    <xf numFmtId="0" fontId="2" fillId="10" borderId="2" xfId="0" applyFont="1" applyFill="1" applyBorder="1" applyAlignment="1">
      <alignment horizontal="center" vertical="center"/>
    </xf>
    <xf numFmtId="0" fontId="3" fillId="10" borderId="0" xfId="0" applyFont="1" applyFill="1" applyAlignment="1">
      <alignment horizontal="left" vertical="center" wrapText="1"/>
    </xf>
    <xf numFmtId="0" fontId="2" fillId="10" borderId="0" xfId="0" applyFont="1" applyFill="1" applyAlignment="1">
      <alignment vertical="center"/>
    </xf>
    <xf numFmtId="0" fontId="2" fillId="10" borderId="0" xfId="0" applyFont="1" applyFill="1" applyAlignment="1">
      <alignment horizontal="left" vertical="center"/>
    </xf>
    <xf numFmtId="0" fontId="0" fillId="10" borderId="0" xfId="0" applyFill="1" applyAlignment="1">
      <alignment vertical="center" wrapText="1"/>
    </xf>
    <xf numFmtId="0" fontId="2" fillId="10" borderId="11" xfId="0" applyFont="1" applyFill="1" applyBorder="1" applyAlignment="1">
      <alignment horizontal="center" vertical="center"/>
    </xf>
    <xf numFmtId="0" fontId="2" fillId="10" borderId="19" xfId="0" applyFont="1" applyFill="1" applyBorder="1" applyAlignment="1">
      <alignment horizontal="left" vertical="center" wrapText="1"/>
    </xf>
    <xf numFmtId="0" fontId="2" fillId="10" borderId="12" xfId="0" applyFont="1" applyFill="1" applyBorder="1" applyAlignment="1" applyProtection="1">
      <alignment horizontal="center" vertical="center" wrapText="1"/>
      <protection locked="0"/>
    </xf>
    <xf numFmtId="49" fontId="2" fillId="10" borderId="19" xfId="0" applyNumberFormat="1" applyFont="1" applyFill="1" applyBorder="1" applyAlignment="1" applyProtection="1">
      <alignment horizontal="left" vertical="center" wrapText="1"/>
      <protection locked="0"/>
    </xf>
    <xf numFmtId="0" fontId="25" fillId="11" borderId="0" xfId="0" applyFont="1" applyFill="1" applyAlignment="1" applyProtection="1">
      <alignment horizontal="center" vertical="center" wrapText="1"/>
      <protection hidden="1"/>
    </xf>
    <xf numFmtId="0" fontId="13" fillId="11" borderId="14" xfId="0" applyFont="1" applyFill="1" applyBorder="1" applyAlignment="1">
      <alignment horizontal="center" vertical="center"/>
    </xf>
    <xf numFmtId="0" fontId="54" fillId="12" borderId="2" xfId="1" applyFont="1" applyFill="1" applyBorder="1" applyAlignment="1">
      <alignment vertical="center" wrapText="1"/>
    </xf>
    <xf numFmtId="0" fontId="54" fillId="12" borderId="0" xfId="0" applyFont="1" applyFill="1" applyAlignment="1">
      <alignment vertical="center" wrapText="1"/>
    </xf>
    <xf numFmtId="0" fontId="54" fillId="12" borderId="0" xfId="1" applyFont="1" applyFill="1" applyBorder="1" applyAlignment="1">
      <alignment vertical="center" wrapText="1"/>
    </xf>
    <xf numFmtId="0" fontId="17" fillId="10" borderId="0" xfId="0" applyFont="1" applyFill="1" applyAlignment="1" applyProtection="1">
      <alignment horizontal="left" vertical="center" wrapText="1"/>
      <protection hidden="1"/>
    </xf>
    <xf numFmtId="0" fontId="6" fillId="10" borderId="0" xfId="0" applyFont="1" applyFill="1" applyAlignment="1" applyProtection="1">
      <alignment horizontal="left" vertical="center" wrapText="1"/>
      <protection hidden="1"/>
    </xf>
    <xf numFmtId="0" fontId="2" fillId="10" borderId="19" xfId="0" applyFont="1" applyFill="1" applyBorder="1" applyAlignment="1" applyProtection="1">
      <alignment wrapText="1"/>
      <protection hidden="1"/>
    </xf>
    <xf numFmtId="0" fontId="2" fillId="10" borderId="0" xfId="0" applyFont="1" applyFill="1" applyAlignment="1" applyProtection="1">
      <alignment horizontal="left" vertical="center" wrapText="1"/>
      <protection hidden="1"/>
    </xf>
    <xf numFmtId="15" fontId="22" fillId="10" borderId="0" xfId="0" applyNumberFormat="1" applyFont="1" applyFill="1" applyAlignment="1" applyProtection="1">
      <alignment horizontal="left" vertical="center" wrapText="1"/>
      <protection hidden="1"/>
    </xf>
    <xf numFmtId="0" fontId="2" fillId="10" borderId="11" xfId="0" applyFont="1" applyFill="1" applyBorder="1" applyAlignment="1" applyProtection="1">
      <alignment wrapText="1"/>
      <protection hidden="1"/>
    </xf>
    <xf numFmtId="15" fontId="23" fillId="0" borderId="6" xfId="0" applyNumberFormat="1" applyFont="1" applyBorder="1" applyAlignment="1" applyProtection="1">
      <alignment vertical="center"/>
      <protection locked="0"/>
    </xf>
    <xf numFmtId="15" fontId="59" fillId="0" borderId="6" xfId="0" applyNumberFormat="1" applyFont="1" applyBorder="1" applyAlignment="1">
      <alignment horizontal="left" vertical="center" wrapText="1"/>
    </xf>
    <xf numFmtId="0" fontId="60" fillId="10" borderId="0" xfId="0" applyFont="1" applyFill="1" applyAlignment="1" applyProtection="1">
      <alignment vertical="center" wrapText="1"/>
      <protection hidden="1"/>
    </xf>
    <xf numFmtId="0" fontId="61" fillId="10" borderId="0" xfId="0" applyFont="1" applyFill="1" applyAlignment="1" applyProtection="1">
      <alignment horizontal="left" vertical="center" wrapText="1"/>
      <protection hidden="1"/>
    </xf>
    <xf numFmtId="49" fontId="2" fillId="0" borderId="6" xfId="0" applyNumberFormat="1" applyFont="1" applyBorder="1" applyAlignment="1" applyProtection="1">
      <alignment horizontal="left" vertical="center" wrapText="1"/>
      <protection locked="0"/>
    </xf>
    <xf numFmtId="49" fontId="2" fillId="0" borderId="6" xfId="0" applyNumberFormat="1" applyFont="1" applyBorder="1"/>
    <xf numFmtId="49" fontId="55" fillId="0" borderId="6" xfId="0" applyNumberFormat="1" applyFont="1" applyBorder="1" applyAlignment="1" applyProtection="1">
      <alignment horizontal="left" vertical="center" wrapText="1"/>
      <protection locked="0"/>
    </xf>
    <xf numFmtId="0" fontId="2" fillId="10" borderId="7" xfId="0" applyFont="1" applyFill="1" applyBorder="1" applyAlignment="1">
      <alignment horizontal="center" vertical="center" wrapText="1"/>
    </xf>
    <xf numFmtId="0" fontId="61" fillId="10" borderId="0" xfId="0" applyFont="1" applyFill="1" applyAlignment="1" applyProtection="1">
      <alignment vertical="center" wrapText="1"/>
      <protection hidden="1"/>
    </xf>
    <xf numFmtId="15" fontId="31" fillId="10" borderId="8" xfId="0" applyNumberFormat="1" applyFont="1" applyFill="1" applyBorder="1" applyAlignment="1">
      <alignment horizontal="left" vertical="center" wrapText="1"/>
    </xf>
    <xf numFmtId="15" fontId="31" fillId="10" borderId="30" xfId="0" applyNumberFormat="1" applyFont="1" applyFill="1" applyBorder="1" applyAlignment="1">
      <alignment horizontal="left" vertical="center" wrapText="1"/>
    </xf>
    <xf numFmtId="0" fontId="54" fillId="12" borderId="2" xfId="0" applyFont="1" applyFill="1" applyBorder="1" applyAlignment="1">
      <alignment horizontal="left" vertical="center" wrapText="1"/>
    </xf>
    <xf numFmtId="0" fontId="54" fillId="12" borderId="0" xfId="0" applyFont="1" applyFill="1" applyAlignment="1">
      <alignment horizontal="left" vertical="center" wrapText="1"/>
    </xf>
    <xf numFmtId="15" fontId="23" fillId="10" borderId="27" xfId="0" applyNumberFormat="1" applyFont="1" applyFill="1" applyBorder="1" applyAlignment="1">
      <alignment horizontal="left" vertical="center" wrapText="1"/>
    </xf>
    <xf numFmtId="15" fontId="23" fillId="10" borderId="28" xfId="0" applyNumberFormat="1" applyFont="1" applyFill="1" applyBorder="1" applyAlignment="1">
      <alignment horizontal="left" vertical="center" wrapText="1"/>
    </xf>
    <xf numFmtId="15" fontId="23" fillId="10" borderId="36" xfId="0" applyNumberFormat="1" applyFont="1" applyFill="1" applyBorder="1" applyAlignment="1">
      <alignment horizontal="left" vertical="center" wrapText="1"/>
    </xf>
    <xf numFmtId="15" fontId="50" fillId="2" borderId="3" xfId="0" applyNumberFormat="1" applyFont="1" applyFill="1" applyBorder="1" applyAlignment="1">
      <alignment horizontal="center" vertical="center" wrapText="1"/>
    </xf>
    <xf numFmtId="15" fontId="50" fillId="2" borderId="34" xfId="0" applyNumberFormat="1" applyFont="1" applyFill="1" applyBorder="1" applyAlignment="1">
      <alignment horizontal="center" vertical="center" wrapText="1"/>
    </xf>
    <xf numFmtId="0" fontId="59" fillId="0" borderId="2" xfId="0" applyFont="1" applyBorder="1" applyAlignment="1">
      <alignment horizontal="left" vertical="center" wrapText="1"/>
    </xf>
    <xf numFmtId="0" fontId="59" fillId="0" borderId="0" xfId="0" applyFont="1" applyAlignment="1">
      <alignment horizontal="left" vertical="center" wrapText="1"/>
    </xf>
    <xf numFmtId="0" fontId="2" fillId="10" borderId="7" xfId="0" applyFont="1" applyFill="1" applyBorder="1" applyAlignment="1">
      <alignment horizontal="center" vertical="center" wrapText="1"/>
    </xf>
    <xf numFmtId="0" fontId="48" fillId="0" borderId="2" xfId="0" applyFont="1" applyBorder="1" applyAlignment="1">
      <alignment horizontal="left" vertical="center" wrapText="1"/>
    </xf>
    <xf numFmtId="0" fontId="48" fillId="0" borderId="0" xfId="0" applyFont="1" applyAlignment="1">
      <alignment horizontal="left" vertical="center" wrapText="1"/>
    </xf>
    <xf numFmtId="0" fontId="32" fillId="0" borderId="2" xfId="1" applyFont="1" applyFill="1" applyBorder="1" applyAlignment="1">
      <alignment horizontal="left" vertical="center" wrapText="1"/>
    </xf>
    <xf numFmtId="0" fontId="32" fillId="0" borderId="0" xfId="1" applyFont="1" applyFill="1" applyBorder="1" applyAlignment="1">
      <alignment horizontal="left" vertical="center" wrapText="1"/>
    </xf>
    <xf numFmtId="49" fontId="2" fillId="10" borderId="0" xfId="0" applyNumberFormat="1" applyFont="1" applyFill="1" applyAlignment="1" applyProtection="1">
      <alignment horizontal="center" vertical="center" wrapText="1"/>
      <protection locked="0"/>
    </xf>
    <xf numFmtId="0" fontId="57" fillId="10" borderId="19" xfId="0" applyFont="1" applyFill="1" applyBorder="1" applyAlignment="1">
      <alignment horizontal="left" wrapText="1"/>
    </xf>
    <xf numFmtId="0" fontId="31" fillId="10" borderId="15" xfId="0" applyFont="1" applyFill="1" applyBorder="1" applyAlignment="1">
      <alignment horizontal="left" vertical="center" wrapText="1"/>
    </xf>
    <xf numFmtId="0" fontId="31" fillId="10" borderId="6" xfId="0" applyFont="1" applyFill="1" applyBorder="1" applyAlignment="1">
      <alignment horizontal="left" vertical="center" wrapText="1"/>
    </xf>
    <xf numFmtId="0" fontId="31" fillId="10" borderId="22" xfId="0" applyFont="1" applyFill="1" applyBorder="1" applyAlignment="1">
      <alignment horizontal="left" vertical="center" wrapText="1"/>
    </xf>
    <xf numFmtId="15" fontId="40" fillId="10" borderId="3" xfId="0" applyNumberFormat="1" applyFont="1" applyFill="1" applyBorder="1" applyAlignment="1">
      <alignment horizontal="left" vertical="center" wrapText="1"/>
    </xf>
    <xf numFmtId="15" fontId="40" fillId="10" borderId="4" xfId="0" applyNumberFormat="1" applyFont="1" applyFill="1" applyBorder="1" applyAlignment="1">
      <alignment horizontal="left" vertical="center" wrapText="1"/>
    </xf>
    <xf numFmtId="15" fontId="40" fillId="10" borderId="5" xfId="0" applyNumberFormat="1" applyFont="1" applyFill="1" applyBorder="1" applyAlignment="1">
      <alignment horizontal="left" vertical="center" wrapText="1"/>
    </xf>
    <xf numFmtId="0" fontId="7" fillId="2" borderId="3"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wrapText="1"/>
      <protection hidden="1"/>
    </xf>
    <xf numFmtId="0" fontId="7" fillId="2" borderId="5" xfId="0" applyFont="1" applyFill="1" applyBorder="1" applyAlignment="1" applyProtection="1">
      <alignment horizontal="center" vertical="center" wrapText="1"/>
      <protection hidden="1"/>
    </xf>
    <xf numFmtId="0" fontId="3" fillId="10" borderId="27" xfId="0" applyFont="1" applyFill="1" applyBorder="1" applyAlignment="1">
      <alignment horizontal="center" vertical="center"/>
    </xf>
    <xf numFmtId="0" fontId="3" fillId="10" borderId="28" xfId="0" applyFont="1" applyFill="1" applyBorder="1" applyAlignment="1">
      <alignment horizontal="center" vertical="center"/>
    </xf>
    <xf numFmtId="0" fontId="3" fillId="10" borderId="29" xfId="0" applyFont="1" applyFill="1" applyBorder="1" applyAlignment="1">
      <alignment horizontal="center" vertical="center"/>
    </xf>
    <xf numFmtId="0" fontId="44" fillId="11" borderId="31" xfId="0" applyFont="1" applyFill="1" applyBorder="1" applyAlignment="1">
      <alignment horizontal="left" vertical="center" wrapText="1"/>
    </xf>
    <xf numFmtId="0" fontId="44" fillId="11" borderId="32" xfId="0" applyFont="1" applyFill="1" applyBorder="1" applyAlignment="1">
      <alignment horizontal="left" vertical="center" wrapText="1"/>
    </xf>
    <xf numFmtId="0" fontId="44" fillId="11" borderId="33" xfId="0" applyFont="1" applyFill="1" applyBorder="1" applyAlignment="1">
      <alignment horizontal="left" vertical="center" wrapText="1"/>
    </xf>
    <xf numFmtId="0" fontId="45" fillId="0" borderId="2" xfId="0" applyFont="1" applyBorder="1" applyAlignment="1">
      <alignment horizontal="left" vertical="center" wrapText="1"/>
    </xf>
    <xf numFmtId="0" fontId="45" fillId="0" borderId="0" xfId="0" applyFont="1" applyAlignment="1">
      <alignment horizontal="left" vertical="center" wrapText="1"/>
    </xf>
    <xf numFmtId="14" fontId="3" fillId="0" borderId="6" xfId="0" applyNumberFormat="1" applyFont="1" applyBorder="1" applyAlignment="1" applyProtection="1">
      <alignment horizontal="center" vertical="center"/>
      <protection locked="0"/>
    </xf>
    <xf numFmtId="0" fontId="42" fillId="0" borderId="2" xfId="0" applyFont="1" applyBorder="1" applyAlignment="1" applyProtection="1">
      <alignment horizontal="left" vertical="center" wrapText="1"/>
      <protection hidden="1"/>
    </xf>
    <xf numFmtId="0" fontId="42" fillId="0" borderId="0" xfId="0" applyFont="1" applyAlignment="1" applyProtection="1">
      <alignment horizontal="left" vertical="center" wrapText="1"/>
      <protection hidden="1"/>
    </xf>
    <xf numFmtId="15" fontId="2" fillId="0" borderId="6" xfId="0" applyNumberFormat="1" applyFont="1" applyBorder="1" applyAlignment="1">
      <alignment horizontal="left" vertical="center" wrapText="1"/>
    </xf>
    <xf numFmtId="0" fontId="28" fillId="10" borderId="2" xfId="0" applyFont="1" applyFill="1" applyBorder="1" applyAlignment="1">
      <alignment horizontal="left" vertical="center" wrapText="1"/>
    </xf>
    <xf numFmtId="0" fontId="28" fillId="10" borderId="0" xfId="0" applyFont="1" applyFill="1" applyAlignment="1">
      <alignment horizontal="left" vertical="center" wrapText="1"/>
    </xf>
    <xf numFmtId="0" fontId="37" fillId="10" borderId="0" xfId="1" applyFont="1" applyFill="1" applyAlignment="1">
      <alignment horizontal="left" vertical="center" wrapText="1"/>
    </xf>
    <xf numFmtId="0" fontId="37" fillId="10" borderId="13" xfId="1" applyFont="1" applyFill="1" applyBorder="1" applyAlignment="1">
      <alignment horizontal="left" vertical="center" wrapText="1"/>
    </xf>
    <xf numFmtId="0" fontId="12" fillId="0" borderId="6" xfId="0" applyFont="1" applyBorder="1" applyAlignment="1" applyProtection="1">
      <alignment horizontal="center" vertical="center" wrapText="1"/>
      <protection locked="0"/>
    </xf>
    <xf numFmtId="49" fontId="31" fillId="8" borderId="6" xfId="0" applyNumberFormat="1" applyFont="1" applyFill="1" applyBorder="1" applyAlignment="1" applyProtection="1">
      <alignment horizontal="center" vertical="center" wrapText="1"/>
      <protection locked="0"/>
    </xf>
    <xf numFmtId="49" fontId="2" fillId="0" borderId="6" xfId="0" applyNumberFormat="1" applyFont="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0" fontId="5" fillId="10" borderId="9" xfId="0" applyFont="1" applyFill="1" applyBorder="1" applyAlignment="1">
      <alignment horizontal="center"/>
    </xf>
    <xf numFmtId="0" fontId="5" fillId="10" borderId="18" xfId="0" applyFont="1" applyFill="1" applyBorder="1" applyAlignment="1">
      <alignment horizontal="center"/>
    </xf>
    <xf numFmtId="0" fontId="5" fillId="10" borderId="10" xfId="0" applyFont="1" applyFill="1" applyBorder="1" applyAlignment="1">
      <alignment horizontal="center"/>
    </xf>
    <xf numFmtId="15" fontId="51" fillId="2" borderId="35" xfId="0" applyNumberFormat="1" applyFont="1" applyFill="1" applyBorder="1" applyAlignment="1" applyProtection="1">
      <alignment horizontal="center" vertical="center" wrapText="1"/>
      <protection hidden="1"/>
    </xf>
    <xf numFmtId="15" fontId="51" fillId="2" borderId="4" xfId="0" applyNumberFormat="1" applyFont="1" applyFill="1" applyBorder="1" applyAlignment="1" applyProtection="1">
      <alignment horizontal="center" vertical="center" wrapText="1"/>
      <protection hidden="1"/>
    </xf>
    <xf numFmtId="15" fontId="51" fillId="2" borderId="5" xfId="0" applyNumberFormat="1" applyFont="1" applyFill="1" applyBorder="1" applyAlignment="1" applyProtection="1">
      <alignment horizontal="center" vertical="center" wrapText="1"/>
      <protection hidden="1"/>
    </xf>
    <xf numFmtId="0" fontId="13" fillId="11" borderId="20" xfId="0" applyFont="1" applyFill="1" applyBorder="1" applyAlignment="1">
      <alignment horizontal="center" vertical="center"/>
    </xf>
    <xf numFmtId="0" fontId="12" fillId="3" borderId="6" xfId="0" applyFont="1" applyFill="1" applyBorder="1" applyAlignment="1">
      <alignment horizontal="left" vertical="center" wrapText="1"/>
    </xf>
    <xf numFmtId="0" fontId="4" fillId="3" borderId="15" xfId="0" applyFont="1" applyFill="1" applyBorder="1" applyAlignment="1">
      <alignment horizontal="center" vertical="center"/>
    </xf>
    <xf numFmtId="0" fontId="2" fillId="3" borderId="6" xfId="0" applyFont="1" applyFill="1" applyBorder="1" applyAlignment="1">
      <alignment horizontal="left" vertical="center" wrapText="1"/>
    </xf>
    <xf numFmtId="0" fontId="39" fillId="3" borderId="8" xfId="1" applyFont="1" applyFill="1" applyBorder="1" applyAlignment="1" applyProtection="1">
      <alignment horizontal="center" vertical="center" wrapText="1"/>
    </xf>
    <xf numFmtId="0" fontId="39" fillId="3" borderId="25" xfId="1" applyFont="1" applyFill="1" applyBorder="1" applyAlignment="1" applyProtection="1">
      <alignment horizontal="center" vertical="center" wrapText="1"/>
    </xf>
    <xf numFmtId="0" fontId="2" fillId="3" borderId="15" xfId="0" applyFont="1" applyFill="1" applyBorder="1" applyAlignment="1">
      <alignment horizontal="center" vertical="center"/>
    </xf>
    <xf numFmtId="0" fontId="39" fillId="3" borderId="6" xfId="1" applyFont="1" applyFill="1" applyBorder="1" applyAlignment="1" applyProtection="1">
      <alignment horizontal="center" vertical="center" wrapText="1"/>
    </xf>
    <xf numFmtId="0" fontId="39" fillId="3" borderId="22" xfId="1"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protection locked="0"/>
    </xf>
    <xf numFmtId="0" fontId="12" fillId="3" borderId="25" xfId="0" applyFont="1" applyFill="1" applyBorder="1" applyAlignment="1" applyProtection="1">
      <alignment horizontal="center" vertical="center" wrapText="1"/>
      <protection locked="0"/>
    </xf>
    <xf numFmtId="0" fontId="25" fillId="11" borderId="0" xfId="0" applyFont="1" applyFill="1" applyAlignment="1" applyProtection="1">
      <alignment horizontal="center" vertical="center" wrapText="1"/>
      <protection hidden="1"/>
    </xf>
    <xf numFmtId="0" fontId="2" fillId="10" borderId="2" xfId="0" applyFont="1" applyFill="1" applyBorder="1" applyAlignment="1">
      <alignment horizontal="left" vertical="center" wrapText="1"/>
    </xf>
    <xf numFmtId="0" fontId="2" fillId="10" borderId="0" xfId="0" applyFont="1" applyFill="1" applyAlignment="1">
      <alignment horizontal="left" vertical="center" wrapText="1"/>
    </xf>
    <xf numFmtId="0" fontId="3" fillId="0" borderId="6" xfId="0" applyFont="1" applyBorder="1" applyAlignment="1" applyProtection="1">
      <alignment horizontal="center" vertical="center"/>
      <protection locked="0" hidden="1"/>
    </xf>
    <xf numFmtId="0" fontId="7" fillId="9" borderId="8" xfId="0" applyFont="1" applyFill="1" applyBorder="1" applyAlignment="1" applyProtection="1">
      <alignment horizontal="center" vertical="center" wrapText="1"/>
      <protection locked="0"/>
    </xf>
    <xf numFmtId="0" fontId="7" fillId="9" borderId="7" xfId="0" applyFont="1" applyFill="1" applyBorder="1" applyAlignment="1" applyProtection="1">
      <alignment horizontal="center" vertical="center" wrapText="1"/>
      <protection locked="0"/>
    </xf>
    <xf numFmtId="0" fontId="7" fillId="9" borderId="30"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10" borderId="0" xfId="0" applyFont="1" applyFill="1" applyAlignment="1">
      <alignment horizontal="center" vertical="center" wrapText="1"/>
    </xf>
    <xf numFmtId="0" fontId="5" fillId="11" borderId="9" xfId="0" applyFont="1" applyFill="1" applyBorder="1" applyAlignment="1">
      <alignment horizontal="left" vertical="center"/>
    </xf>
    <xf numFmtId="0" fontId="5" fillId="11" borderId="18" xfId="0" applyFont="1" applyFill="1" applyBorder="1" applyAlignment="1">
      <alignment horizontal="left" vertical="center"/>
    </xf>
    <xf numFmtId="0" fontId="5" fillId="11" borderId="10" xfId="0" applyFont="1" applyFill="1" applyBorder="1" applyAlignment="1">
      <alignment horizontal="left" vertical="center"/>
    </xf>
    <xf numFmtId="0" fontId="5" fillId="11" borderId="0" xfId="0" applyFont="1" applyFill="1" applyAlignment="1">
      <alignment horizontal="left" vertical="center"/>
    </xf>
    <xf numFmtId="0" fontId="27" fillId="10" borderId="2" xfId="0" applyFont="1" applyFill="1" applyBorder="1" applyAlignment="1">
      <alignment horizontal="left"/>
    </xf>
    <xf numFmtId="0" fontId="27" fillId="10" borderId="0" xfId="0" applyFont="1" applyFill="1" applyAlignment="1">
      <alignment horizontal="left"/>
    </xf>
    <xf numFmtId="0" fontId="2" fillId="10" borderId="0" xfId="0" applyFont="1" applyFill="1" applyAlignment="1" applyProtection="1">
      <alignment horizontal="center" vertical="center" wrapText="1"/>
      <protection locked="0"/>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 fillId="3" borderId="17" xfId="0" applyFont="1" applyFill="1" applyBorder="1" applyAlignment="1">
      <alignment horizontal="left" vertical="center" wrapText="1"/>
    </xf>
    <xf numFmtId="0" fontId="39" fillId="3" borderId="17" xfId="1" applyFont="1" applyFill="1" applyBorder="1" applyAlignment="1" applyProtection="1">
      <alignment horizontal="center" vertical="center" wrapText="1"/>
    </xf>
    <xf numFmtId="0" fontId="39" fillId="3" borderId="26" xfId="1" applyFont="1" applyFill="1" applyBorder="1" applyAlignment="1" applyProtection="1">
      <alignment horizontal="center" vertical="center" wrapText="1"/>
    </xf>
    <xf numFmtId="0" fontId="2" fillId="10" borderId="11" xfId="0" applyFont="1" applyFill="1" applyBorder="1" applyAlignment="1">
      <alignment horizontal="center" wrapText="1"/>
    </xf>
    <xf numFmtId="0" fontId="2" fillId="10" borderId="19" xfId="0" applyFont="1" applyFill="1" applyBorder="1" applyAlignment="1">
      <alignment horizontal="center" wrapText="1"/>
    </xf>
    <xf numFmtId="0" fontId="2" fillId="10" borderId="12" xfId="0" applyFont="1" applyFill="1" applyBorder="1" applyAlignment="1">
      <alignment horizontal="center" wrapText="1"/>
    </xf>
    <xf numFmtId="0" fontId="11" fillId="10" borderId="6" xfId="0" applyFont="1" applyFill="1" applyBorder="1" applyAlignment="1">
      <alignment horizontal="center" vertical="center"/>
    </xf>
    <xf numFmtId="0" fontId="5" fillId="11" borderId="5" xfId="0" applyFont="1" applyFill="1" applyBorder="1" applyAlignment="1">
      <alignment horizontal="left" vertical="center"/>
    </xf>
    <xf numFmtId="15" fontId="31" fillId="10" borderId="6" xfId="0" applyNumberFormat="1" applyFont="1" applyFill="1" applyBorder="1" applyAlignment="1">
      <alignment horizontal="left" vertical="center" wrapText="1"/>
    </xf>
    <xf numFmtId="0" fontId="12" fillId="3" borderId="6" xfId="0" applyFont="1" applyFill="1" applyBorder="1" applyAlignment="1" applyProtection="1">
      <alignment horizontal="center" vertical="center" wrapText="1"/>
      <protection locked="0"/>
    </xf>
    <xf numFmtId="0" fontId="12" fillId="3" borderId="22" xfId="0" applyFont="1" applyFill="1" applyBorder="1" applyAlignment="1" applyProtection="1">
      <alignment horizontal="center" vertical="center" wrapText="1"/>
      <protection locked="0"/>
    </xf>
    <xf numFmtId="0" fontId="13" fillId="11" borderId="20" xfId="0" applyFont="1" applyFill="1" applyBorder="1" applyAlignment="1" applyProtection="1">
      <alignment horizontal="center" vertical="center"/>
      <protection locked="0"/>
    </xf>
    <xf numFmtId="0" fontId="13" fillId="11" borderId="21" xfId="0" applyFont="1" applyFill="1" applyBorder="1" applyAlignment="1" applyProtection="1">
      <alignment horizontal="center" vertical="center"/>
      <protection locked="0"/>
    </xf>
    <xf numFmtId="165" fontId="2" fillId="0" borderId="24" xfId="0" applyNumberFormat="1" applyFont="1" applyBorder="1" applyAlignment="1" applyProtection="1">
      <alignment horizontal="left" vertical="center" wrapText="1"/>
      <protection locked="0"/>
    </xf>
    <xf numFmtId="0" fontId="11" fillId="10" borderId="15" xfId="0" applyFont="1" applyFill="1" applyBorder="1" applyAlignment="1">
      <alignment horizontal="center" vertical="center" wrapText="1"/>
    </xf>
    <xf numFmtId="0" fontId="2" fillId="8" borderId="6" xfId="0" applyNumberFormat="1" applyFont="1" applyFill="1" applyBorder="1" applyAlignment="1" applyProtection="1">
      <alignment vertical="center" wrapText="1"/>
      <protection locked="0"/>
    </xf>
  </cellXfs>
  <cellStyles count="2">
    <cellStyle name="Hyperlink" xfId="1" builtinId="8"/>
    <cellStyle name="Normal" xfId="0" builtinId="0"/>
  </cellStyles>
  <dxfs count="35">
    <dxf>
      <fill>
        <patternFill patternType="none">
          <fgColor indexed="64"/>
          <bgColor auto="1"/>
        </patternFill>
      </fill>
    </dxf>
    <dxf>
      <fill>
        <patternFill>
          <bgColor rgb="FFFFFF00"/>
        </patternFill>
      </fill>
    </dxf>
    <dxf>
      <fill>
        <patternFill>
          <bgColor rgb="FFFFC000"/>
        </patternFill>
      </fill>
    </dxf>
    <dxf>
      <fill>
        <gradientFill degree="90">
          <stop position="0">
            <color rgb="FFE1FFEC"/>
          </stop>
          <stop position="1">
            <color rgb="FFE1FFEC"/>
          </stop>
        </gradientFill>
      </fill>
    </dxf>
    <dxf>
      <fill>
        <gradientFill degree="90">
          <stop position="0">
            <color rgb="FFE1FFEC"/>
          </stop>
          <stop position="1">
            <color rgb="FFCBFDD7"/>
          </stop>
        </gradient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theme="3" tint="0.79998168889431442"/>
        </patternFill>
      </fill>
    </dxf>
    <dxf>
      <fill>
        <patternFill>
          <bgColor rgb="FFFFFF00"/>
        </patternFill>
      </fill>
    </dxf>
    <dxf>
      <font>
        <color auto="1"/>
      </font>
      <fill>
        <patternFill>
          <bgColor rgb="FFFFFF00"/>
        </patternFill>
      </fill>
    </dxf>
    <dxf>
      <font>
        <color auto="1"/>
      </font>
      <fill>
        <patternFill>
          <bgColor theme="3" tint="0.79998168889431442"/>
        </patternFill>
      </fill>
    </dxf>
    <dxf>
      <font>
        <color auto="1"/>
      </font>
      <fill>
        <patternFill>
          <bgColor rgb="FFFFFF00"/>
        </patternFill>
      </fill>
    </dxf>
    <dxf>
      <font>
        <color auto="1"/>
      </font>
      <fill>
        <patternFill>
          <bgColor theme="3" tint="0.79998168889431442"/>
        </patternFill>
      </fill>
    </dxf>
    <dxf>
      <font>
        <color rgb="FF1C31CE"/>
      </font>
      <fill>
        <gradientFill degree="90">
          <stop position="0">
            <color rgb="FFE1FFEC"/>
          </stop>
          <stop position="1">
            <color rgb="FFE1FFEC"/>
          </stop>
        </gradientFill>
      </fill>
    </dxf>
    <dxf>
      <font>
        <color theme="0" tint="-0.499984740745262"/>
      </font>
    </dxf>
    <dxf>
      <fill>
        <patternFill patternType="none">
          <fgColor indexed="64"/>
          <bgColor auto="1"/>
        </patternFill>
      </fill>
    </dxf>
    <dxf>
      <fill>
        <patternFill patternType="none">
          <fgColor indexed="64"/>
          <bgColor auto="1"/>
        </patternFill>
      </fill>
    </dxf>
    <dxf>
      <font>
        <color auto="1"/>
      </font>
      <fill>
        <patternFill>
          <bgColor rgb="FFFFFF00"/>
        </patternFill>
      </fill>
    </dxf>
    <dxf>
      <fill>
        <patternFill>
          <bgColor rgb="FFFFFF00"/>
        </patternFill>
      </fill>
    </dxf>
    <dxf>
      <fill>
        <patternFill patternType="none">
          <fgColor indexed="64"/>
          <bgColor auto="1"/>
        </patternFill>
      </fill>
    </dxf>
    <dxf>
      <font>
        <b val="0"/>
        <i/>
        <color theme="0" tint="-0.499984740745262"/>
      </font>
    </dxf>
    <dxf>
      <font>
        <b val="0"/>
        <i/>
        <color theme="9" tint="-0.24994659260841701"/>
      </font>
    </dxf>
    <dxf>
      <font>
        <b val="0"/>
        <i/>
        <color theme="9" tint="-0.24994659260841701"/>
      </font>
    </dxf>
    <dxf>
      <fill>
        <patternFill>
          <bgColor rgb="FFFF0000"/>
        </patternFill>
      </fill>
    </dxf>
    <dxf>
      <fill>
        <patternFill>
          <bgColor rgb="FF92D050"/>
        </patternFill>
      </fill>
    </dxf>
    <dxf>
      <font>
        <color theme="0" tint="-0.499984740745262"/>
      </font>
    </dxf>
    <dxf>
      <fill>
        <patternFill>
          <bgColor rgb="FFFF0000"/>
        </patternFill>
      </fill>
    </dxf>
    <dxf>
      <fill>
        <patternFill>
          <bgColor rgb="FFFFFF00"/>
        </patternFill>
      </fill>
    </dxf>
    <dxf>
      <fill>
        <patternFill>
          <bgColor rgb="FFFFFF00"/>
        </patternFill>
      </fill>
    </dxf>
    <dxf>
      <fill>
        <patternFill>
          <bgColor rgb="FF00DBE6"/>
        </patternFill>
      </fill>
    </dxf>
    <dxf>
      <fill>
        <patternFill>
          <bgColor theme="0" tint="-4.9989318521683403E-2"/>
        </patternFill>
      </fill>
    </dxf>
    <dxf>
      <font>
        <b val="0"/>
        <i val="0"/>
        <strike val="0"/>
        <color theme="0"/>
      </font>
      <fill>
        <gradientFill degree="90">
          <stop position="0">
            <color theme="3"/>
          </stop>
          <stop position="1">
            <color theme="3" tint="-0.25098422193060094"/>
          </stop>
        </gradient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34"/>
      <tableStyleElement type="headerRow" dxfId="33"/>
      <tableStyleElement type="secondRowStripe" dxfId="32"/>
    </tableStyle>
  </tableStyles>
  <colors>
    <mruColors>
      <color rgb="FF8ECCB0"/>
      <color rgb="FFE1FFEC"/>
      <color rgb="FFCBFDD7"/>
      <color rgb="FFA2FCB7"/>
      <color rgb="FF0A6A53"/>
      <color rgb="FF03693B"/>
      <color rgb="FF00DBE6"/>
      <color rgb="FF28623E"/>
      <color rgb="FF30784B"/>
      <color rgb="FF198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11906</xdr:colOff>
      <xdr:row>0</xdr:row>
      <xdr:rowOff>0</xdr:rowOff>
    </xdr:from>
    <xdr:to>
      <xdr:col>7</xdr:col>
      <xdr:colOff>528205</xdr:colOff>
      <xdr:row>6</xdr:row>
      <xdr:rowOff>1305000</xdr:rowOff>
    </xdr:to>
    <xdr:pic>
      <xdr:nvPicPr>
        <xdr:cNvPr id="10" name="Picture 9">
          <a:extLst>
            <a:ext uri="{FF2B5EF4-FFF2-40B4-BE49-F238E27FC236}">
              <a16:creationId xmlns:a16="http://schemas.microsoft.com/office/drawing/2014/main" id="{ACFA7337-2126-40C3-A633-47E8B02CB7F4}"/>
            </a:ext>
          </a:extLst>
        </xdr:cNvPr>
        <xdr:cNvPicPr preferRelativeResize="0">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48"/>
        <a:stretch/>
      </xdr:blipFill>
      <xdr:spPr>
        <a:xfrm>
          <a:off x="309562" y="0"/>
          <a:ext cx="13882688" cy="2448000"/>
        </a:xfrm>
        <a:prstGeom prst="rect">
          <a:avLst/>
        </a:prstGeom>
      </xdr:spPr>
    </xdr:pic>
    <xdr:clientData/>
  </xdr:twoCellAnchor>
  <xdr:twoCellAnchor editAs="oneCell">
    <xdr:from>
      <xdr:col>2</xdr:col>
      <xdr:colOff>3366294</xdr:colOff>
      <xdr:row>0</xdr:row>
      <xdr:rowOff>0</xdr:rowOff>
    </xdr:from>
    <xdr:to>
      <xdr:col>5</xdr:col>
      <xdr:colOff>1063987</xdr:colOff>
      <xdr:row>6</xdr:row>
      <xdr:rowOff>979749</xdr:rowOff>
    </xdr:to>
    <xdr:pic>
      <xdr:nvPicPr>
        <xdr:cNvPr id="2" name="Picture 1">
          <a:extLst>
            <a:ext uri="{FF2B5EF4-FFF2-40B4-BE49-F238E27FC236}">
              <a16:creationId xmlns:a16="http://schemas.microsoft.com/office/drawing/2014/main" id="{E76FB9B5-3029-4CCA-A75C-A9CEB84AD9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33232" y="0"/>
          <a:ext cx="5289550" cy="2122749"/>
        </a:xfrm>
        <a:prstGeom prst="rect">
          <a:avLst/>
        </a:prstGeom>
      </xdr:spPr>
    </xdr:pic>
    <xdr:clientData/>
  </xdr:twoCellAnchor>
</xdr:wsDr>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niversityofgalway.ie/payroll/externalexaminersprogrammereviewerssubjectspecialists/subjectspecialists/" TargetMode="External"/><Relationship Id="rId13" Type="http://schemas.openxmlformats.org/officeDocument/2006/relationships/hyperlink" Target="https://www.universityofgalway.ie/payroll/payrollinformation/guestlecturerspeaker/non-taxresident/bankaccountdetails/" TargetMode="External"/><Relationship Id="rId18" Type="http://schemas.openxmlformats.org/officeDocument/2006/relationships/drawing" Target="../drawings/drawing1.xml"/><Relationship Id="rId3" Type="http://schemas.openxmlformats.org/officeDocument/2006/relationships/hyperlink" Target="mailto:timesheets.bureau@universityofgalway.ie" TargetMode="External"/><Relationship Id="rId7" Type="http://schemas.openxmlformats.org/officeDocument/2006/relationships/hyperlink" Target="https://www.universityofgalway.ie/payroll/externalexaminersprogrammereviewerssubjectspecialists/subjectspecialists/" TargetMode="External"/><Relationship Id="rId12" Type="http://schemas.openxmlformats.org/officeDocument/2006/relationships/hyperlink" Target="https://www.universityofgalway.ie/payroll/payrollinformation/guestlecturerspeaker/taxresident/" TargetMode="External"/><Relationship Id="rId17" Type="http://schemas.openxmlformats.org/officeDocument/2006/relationships/printerSettings" Target="../printerSettings/printerSettings1.bin"/><Relationship Id="rId2" Type="http://schemas.openxmlformats.org/officeDocument/2006/relationships/hyperlink" Target="mailto:ap@universityofgalway.ie" TargetMode="External"/><Relationship Id="rId16" Type="http://schemas.openxmlformats.org/officeDocument/2006/relationships/hyperlink" Target="https://www.universityofgalway.ie/media/financialaccounting/financialaccountingoffice/QA302_T_and_S_General_updated.pdf" TargetMode="External"/><Relationship Id="rId20" Type="http://schemas.openxmlformats.org/officeDocument/2006/relationships/comments" Target="../comments1.xml"/><Relationship Id="rId1" Type="http://schemas.openxmlformats.org/officeDocument/2006/relationships/hyperlink" Target="https://www.universityofgalway.ie/payroll/payrollinformation/guestlecturerspeaker/non-taxresident/bankaccountdetails/" TargetMode="External"/><Relationship Id="rId6" Type="http://schemas.openxmlformats.org/officeDocument/2006/relationships/hyperlink" Target="https://www.universityofgalway.ie/payroll/payrollinformation/guestlecturerspeaker/" TargetMode="External"/><Relationship Id="rId11" Type="http://schemas.openxmlformats.org/officeDocument/2006/relationships/hyperlink" Target="https://www.revenue.ie/en/jobs-and-pensions/tax-residence/resident-for-tax-purposes.aspx" TargetMode="External"/><Relationship Id="rId5" Type="http://schemas.openxmlformats.org/officeDocument/2006/relationships/hyperlink" Target="https://www.revenue.ie/en/jobs-and-pensions/tax-residence/resident-for-tax-purposes.aspx" TargetMode="External"/><Relationship Id="rId15" Type="http://schemas.openxmlformats.org/officeDocument/2006/relationships/hyperlink" Target="https://www.universityofgalway.ie/payroll/payrollinformation/guestlecturerspeaker/non-taxresident/bankaccountdetails/" TargetMode="External"/><Relationship Id="rId10" Type="http://schemas.openxmlformats.org/officeDocument/2006/relationships/hyperlink" Target="https://my.corehr.com/pls/coreportal_nuigp/cp_por_public_main_page.display_login_page" TargetMode="External"/><Relationship Id="rId19" Type="http://schemas.openxmlformats.org/officeDocument/2006/relationships/vmlDrawing" Target="../drawings/vmlDrawing1.vml"/><Relationship Id="rId4" Type="http://schemas.openxmlformats.org/officeDocument/2006/relationships/hyperlink" Target="https://www.universityofgalway.ie/human-resources/duringemployment/policiesandprocedures/" TargetMode="External"/><Relationship Id="rId9" Type="http://schemas.openxmlformats.org/officeDocument/2006/relationships/hyperlink" Target="https://www.xe.com/" TargetMode="External"/><Relationship Id="rId14" Type="http://schemas.openxmlformats.org/officeDocument/2006/relationships/hyperlink" Target="https://www.universityofgalway.ie/payroll/payrollinformation/guestlecturerspeaker/non-taxresident/bankaccountdetai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universityofgalway.ie/payroll/externalexaminersprogrammereviewerssubjectspecialists/non-taxresidentcampusvisitors/howtoapplyforapps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B7:N98"/>
  <sheetViews>
    <sheetView showGridLines="0" tabSelected="1" topLeftCell="A43" zoomScale="90" zoomScaleNormal="90" workbookViewId="0">
      <selection activeCell="B48" sqref="B48:G48"/>
    </sheetView>
  </sheetViews>
  <sheetFormatPr defaultRowHeight="15" x14ac:dyDescent="0.2"/>
  <cols>
    <col min="1" max="1" width="3.44140625" style="1" customWidth="1"/>
    <col min="2" max="2" width="21.77734375" style="1" customWidth="1"/>
    <col min="3" max="3" width="47.44140625" style="1" customWidth="1"/>
    <col min="4" max="4" width="19.44140625" style="1" customWidth="1"/>
    <col min="5" max="5" width="21.5546875" style="1" customWidth="1"/>
    <col min="6" max="6" width="39.6640625" style="1" customWidth="1"/>
    <col min="7" max="7" width="5.77734375" style="1" customWidth="1"/>
    <col min="8" max="8" width="26.44140625" style="45" customWidth="1"/>
    <col min="9" max="9" width="1.5546875" style="1" customWidth="1"/>
    <col min="10" max="10" width="0.5546875" style="1" customWidth="1"/>
    <col min="11" max="11" width="20.5546875" style="1" customWidth="1"/>
    <col min="12" max="12" width="0.88671875" style="1" customWidth="1"/>
    <col min="13" max="13" width="20" style="1" customWidth="1"/>
    <col min="14" max="16384" width="8.88671875" style="1"/>
  </cols>
  <sheetData>
    <row r="7" spans="2:10" ht="106.5" customHeight="1" x14ac:dyDescent="0.2"/>
    <row r="8" spans="2:10" s="3" customFormat="1" ht="36" customHeight="1" x14ac:dyDescent="0.3">
      <c r="B8" s="175" t="s">
        <v>94</v>
      </c>
      <c r="C8" s="175"/>
      <c r="D8" s="175"/>
      <c r="E8" s="175"/>
      <c r="F8" s="175"/>
      <c r="G8" s="91"/>
      <c r="H8" s="45"/>
    </row>
    <row r="9" spans="2:10" s="3" customFormat="1" ht="36" customHeight="1" x14ac:dyDescent="0.3">
      <c r="B9" s="175" t="s">
        <v>147</v>
      </c>
      <c r="C9" s="175"/>
      <c r="D9" s="175"/>
      <c r="E9" s="175"/>
      <c r="F9" s="175"/>
      <c r="G9" s="91"/>
      <c r="H9" s="45"/>
    </row>
    <row r="10" spans="2:10" ht="8.25" customHeight="1" thickBot="1" x14ac:dyDescent="0.25">
      <c r="B10" s="17"/>
      <c r="C10" s="17"/>
      <c r="D10" s="17"/>
      <c r="E10" s="17"/>
      <c r="F10" s="17"/>
      <c r="G10" s="17"/>
    </row>
    <row r="11" spans="2:10" s="3" customFormat="1" ht="29.25" customHeight="1" x14ac:dyDescent="0.3">
      <c r="B11" s="185" t="s">
        <v>90</v>
      </c>
      <c r="C11" s="186"/>
      <c r="D11" s="186"/>
      <c r="E11" s="186"/>
      <c r="F11" s="186"/>
      <c r="G11" s="187"/>
      <c r="H11" s="47"/>
    </row>
    <row r="12" spans="2:10" ht="24.75" customHeight="1" x14ac:dyDescent="0.35">
      <c r="B12" s="189"/>
      <c r="C12" s="190"/>
      <c r="D12" s="190"/>
      <c r="E12" s="190"/>
      <c r="F12" s="190"/>
      <c r="G12" s="81"/>
    </row>
    <row r="13" spans="2:10" ht="150.75" customHeight="1" x14ac:dyDescent="0.2">
      <c r="B13" s="82" t="s">
        <v>12</v>
      </c>
      <c r="C13" s="83" t="str">
        <f>'Drop Down List'!B2</f>
        <v>To determine the correct payment process please select which option best describes your work?</v>
      </c>
      <c r="D13" s="183" t="s">
        <v>55</v>
      </c>
      <c r="E13" s="183"/>
      <c r="F13" s="183"/>
      <c r="G13" s="72"/>
      <c r="H13" s="123" t="str">
        <f>IF($D$13='Drop Down List'!B6, HYPERLINK("https://www.universityofgalway.ie/human-resources/duringemployment/policiesandprocedures/", "University of Galway HR Policy: QA106 and QA107"), IF($D$13='Drop Down List'!B4, HYPERLINK("https://www.universityofgalway.ie/payroll/externalexaminersprogrammereviewerssubjectspecialists/subjectspecialists", "Access information about SUBJECT SPECIALISTS through this link"), IF($D$13='Drop Down List'!B5, HYPERLINK("https://www.universityofgalway.ie/payroll/payrollinformation/guestlecturerspeaker/", "Access information about GUEST LECTURER through this link"), "")))</f>
        <v/>
      </c>
      <c r="I13" s="124"/>
      <c r="J13" s="54"/>
    </row>
    <row r="14" spans="2:10" x14ac:dyDescent="0.2">
      <c r="B14" s="82"/>
      <c r="C14" s="76"/>
      <c r="D14" s="191"/>
      <c r="E14" s="191"/>
      <c r="F14" s="191"/>
      <c r="G14" s="72"/>
    </row>
    <row r="15" spans="2:10" ht="43.5" customHeight="1" x14ac:dyDescent="0.2">
      <c r="B15" s="82" t="s">
        <v>14</v>
      </c>
      <c r="C15" s="76" t="str">
        <f>'Drop Down List'!B10</f>
        <v>Did you carry out other work at University of Galway during the same period this lecture took place?</v>
      </c>
      <c r="D15" s="183" t="s">
        <v>55</v>
      </c>
      <c r="E15" s="183"/>
      <c r="F15" s="183"/>
      <c r="G15" s="72"/>
      <c r="H15" s="125" t="str">
        <f>IF(OR($D$15='Drop Down List'!C8, $D$15='Drop Down List'!C12), HYPERLINK("https://www.universityofgalway.ie/human-resources/duringemployment/policiesandprocedures/", "University of Galway HR Policy: QA106 and QA107"), "")</f>
        <v/>
      </c>
      <c r="I15" s="126"/>
      <c r="J15" s="51"/>
    </row>
    <row r="16" spans="2:10" x14ac:dyDescent="0.2">
      <c r="B16" s="82"/>
      <c r="C16" s="76"/>
      <c r="D16" s="191"/>
      <c r="E16" s="191"/>
      <c r="F16" s="191"/>
      <c r="G16" s="72"/>
    </row>
    <row r="17" spans="2:14" ht="38.25" customHeight="1" x14ac:dyDescent="0.2">
      <c r="B17" s="82" t="s">
        <v>13</v>
      </c>
      <c r="C17" s="84" t="str">
        <f>'Drop Down List'!B15</f>
        <v>Are you a resident in Ireland for Tax purposes? (note 4)</v>
      </c>
      <c r="D17" s="183" t="s">
        <v>55</v>
      </c>
      <c r="E17" s="183"/>
      <c r="F17" s="183"/>
      <c r="G17" s="72"/>
      <c r="H17" s="93" t="s">
        <v>23</v>
      </c>
      <c r="I17" s="56"/>
      <c r="J17" s="56"/>
    </row>
    <row r="18" spans="2:14" x14ac:dyDescent="0.2">
      <c r="B18" s="82"/>
      <c r="C18" s="84"/>
      <c r="D18" s="191"/>
      <c r="E18" s="191"/>
      <c r="F18" s="191"/>
      <c r="G18" s="72"/>
    </row>
    <row r="19" spans="2:14" ht="28.5" customHeight="1" x14ac:dyDescent="0.2">
      <c r="B19" s="82" t="s">
        <v>15</v>
      </c>
      <c r="C19" s="85" t="str">
        <f>'Drop Down List'!B20</f>
        <v>Did you travel to Ireland to carry out any duties?</v>
      </c>
      <c r="D19" s="183" t="s">
        <v>55</v>
      </c>
      <c r="E19" s="183"/>
      <c r="F19" s="183"/>
      <c r="G19" s="72"/>
    </row>
    <row r="20" spans="2:14" x14ac:dyDescent="0.2">
      <c r="B20" s="82"/>
      <c r="C20" s="85"/>
      <c r="D20" s="191"/>
      <c r="E20" s="191"/>
      <c r="F20" s="191"/>
      <c r="G20" s="72"/>
      <c r="H20" s="53"/>
    </row>
    <row r="21" spans="2:14" ht="56.25" customHeight="1" x14ac:dyDescent="0.2">
      <c r="B21" s="82" t="s">
        <v>63</v>
      </c>
      <c r="C21" s="76" t="str">
        <f>'Drop Down List'!B25</f>
        <v>If you are not an Irish Tax Resident, do you have an Irish PPS number?</v>
      </c>
      <c r="D21" s="183" t="s">
        <v>55</v>
      </c>
      <c r="E21" s="183"/>
      <c r="F21" s="183"/>
      <c r="G21" s="72"/>
      <c r="H21" s="113" t="str">
        <f>IF($D$17='Drop Down List'!$B$25,"",HYPERLINK("https://www.universityofgalway.ie/payroll/externalexaminersprogrammereviewerssubjectspecialists/non-taxresidentcampusvisitors/howtoapplyforappsn/","Click this link for information about being taxed without a PPSN or for the steps to apply for a PPSN"))</f>
        <v>Click this link for information about being taxed without a PPSN or for the steps to apply for a PPSN</v>
      </c>
      <c r="I21" s="114"/>
      <c r="J21" s="55"/>
      <c r="K21" s="94" t="s">
        <v>129</v>
      </c>
      <c r="L21" s="64"/>
      <c r="M21" s="95" t="s">
        <v>130</v>
      </c>
      <c r="N21" s="64"/>
    </row>
    <row r="22" spans="2:14" ht="15.75" x14ac:dyDescent="0.2">
      <c r="B22" s="82"/>
      <c r="C22" s="86"/>
      <c r="D22" s="191"/>
      <c r="E22" s="191"/>
      <c r="F22" s="191"/>
      <c r="G22" s="72"/>
    </row>
    <row r="23" spans="2:14" ht="30.75" customHeight="1" x14ac:dyDescent="0.2">
      <c r="B23" s="82" t="s">
        <v>77</v>
      </c>
      <c r="C23" s="76" t="str">
        <f>'Drop Down List'!B30</f>
        <v>Have you previously been paid via payroll at University of Galway?</v>
      </c>
      <c r="D23" s="154" t="s">
        <v>55</v>
      </c>
      <c r="E23" s="154"/>
      <c r="F23" s="154"/>
      <c r="G23" s="72"/>
    </row>
    <row r="24" spans="2:14" x14ac:dyDescent="0.2">
      <c r="B24" s="82"/>
      <c r="C24" s="85"/>
      <c r="D24" s="191"/>
      <c r="E24" s="191"/>
      <c r="F24" s="191"/>
      <c r="G24" s="72"/>
    </row>
    <row r="25" spans="2:14" ht="48.75" customHeight="1" x14ac:dyDescent="0.2">
      <c r="B25" s="82" t="s">
        <v>78</v>
      </c>
      <c r="C25" s="76" t="str">
        <f>'Drop Down List'!B35</f>
        <v>If YES to Q.6, You must enter your University of Galway payroll ID number as this is required to process your payment.</v>
      </c>
      <c r="D25" s="155"/>
      <c r="E25" s="155"/>
      <c r="F25" s="155"/>
      <c r="G25" s="72"/>
      <c r="H25" s="57" t="str">
        <f>IF(D23='Drop Down List'!$C$32, "Enter your University of Galway Payroll ID number", IF(D23='Drop Down List'!C33, "New employees, a Unique Payroll ID will be assigned. Proceed to Step 2", ""))</f>
        <v/>
      </c>
    </row>
    <row r="26" spans="2:14" x14ac:dyDescent="0.2">
      <c r="B26" s="82"/>
      <c r="C26" s="76"/>
      <c r="D26" s="127"/>
      <c r="E26" s="127"/>
      <c r="F26" s="127"/>
      <c r="G26" s="72"/>
    </row>
    <row r="27" spans="2:14" ht="64.5" customHeight="1" x14ac:dyDescent="0.2">
      <c r="B27" s="82" t="s">
        <v>79</v>
      </c>
      <c r="C27" s="76" t="str">
        <f>'Drop Down List'!B39</f>
        <v>Please confirm if your personal details need to be amended since your last payment? (Step 2 will need to be completed in full if you will be paid by Accounts Payable or it's the first time you are set up by Payroll)</v>
      </c>
      <c r="D27" s="156" t="s">
        <v>55</v>
      </c>
      <c r="E27" s="156"/>
      <c r="F27" s="156"/>
      <c r="G27" s="72"/>
      <c r="H27" s="57" t="str">
        <f>IF(D23='Drop Down List'!$C$32, "Q.8 Select the correct answer", IF(D23='Drop Down List'!C33, "Skip Q.7 and Q.8 and go to Step 2", ""))</f>
        <v/>
      </c>
    </row>
    <row r="28" spans="2:14" ht="18.75" customHeight="1" thickBot="1" x14ac:dyDescent="0.25">
      <c r="B28" s="87"/>
      <c r="C28" s="88"/>
      <c r="D28" s="90"/>
      <c r="E28" s="90"/>
      <c r="F28" s="90"/>
      <c r="G28" s="89"/>
    </row>
    <row r="29" spans="2:14" ht="12" customHeight="1" thickBot="1" x14ac:dyDescent="0.25">
      <c r="B29" s="21"/>
      <c r="C29" s="22"/>
      <c r="D29" s="23"/>
      <c r="E29" s="23"/>
      <c r="F29" s="23"/>
      <c r="G29" s="20"/>
    </row>
    <row r="30" spans="2:14" ht="62.25" customHeight="1" thickBot="1" x14ac:dyDescent="0.25">
      <c r="B30" s="192" t="str">
        <f>'Drop Down List'!D48</f>
        <v>Please complete step 1 to determine the correct payment process (Accounts Payable or Payroll)</v>
      </c>
      <c r="C30" s="193"/>
      <c r="D30" s="193"/>
      <c r="E30" s="193"/>
      <c r="F30" s="193"/>
      <c r="G30" s="194"/>
    </row>
    <row r="31" spans="2:14" ht="11.25" customHeight="1" thickBot="1" x14ac:dyDescent="0.25">
      <c r="B31" s="19"/>
      <c r="C31" s="19"/>
      <c r="D31" s="19"/>
      <c r="E31" s="19"/>
      <c r="F31" s="19"/>
      <c r="G31" s="20"/>
    </row>
    <row r="32" spans="2:14" s="3" customFormat="1" ht="32.25" customHeight="1" x14ac:dyDescent="0.3">
      <c r="B32" s="185" t="s">
        <v>119</v>
      </c>
      <c r="C32" s="186"/>
      <c r="D32" s="186"/>
      <c r="E32" s="186"/>
      <c r="F32" s="186"/>
      <c r="G32" s="187"/>
      <c r="H32" s="45"/>
    </row>
    <row r="33" spans="2:10" s="3" customFormat="1" ht="53.25" customHeight="1" thickBot="1" x14ac:dyDescent="0.35">
      <c r="B33" s="141" t="s">
        <v>124</v>
      </c>
      <c r="C33" s="142"/>
      <c r="D33" s="142"/>
      <c r="E33" s="142"/>
      <c r="F33" s="142"/>
      <c r="G33" s="143"/>
      <c r="H33" s="45"/>
    </row>
    <row r="34" spans="2:10" s="18" customFormat="1" ht="26.25" x14ac:dyDescent="0.35">
      <c r="B34" s="150" t="s">
        <v>100</v>
      </c>
      <c r="C34" s="151"/>
      <c r="D34" s="96"/>
      <c r="E34" s="152" t="s">
        <v>136</v>
      </c>
      <c r="F34" s="152"/>
      <c r="G34" s="153"/>
      <c r="H34" s="45"/>
    </row>
    <row r="35" spans="2:10" s="2" customFormat="1" ht="30" x14ac:dyDescent="0.2">
      <c r="B35" s="77" t="s">
        <v>35</v>
      </c>
      <c r="C35" s="32">
        <v>206389</v>
      </c>
      <c r="D35" s="97"/>
      <c r="E35" s="152"/>
      <c r="F35" s="152"/>
      <c r="G35" s="153"/>
      <c r="H35" s="45"/>
    </row>
    <row r="36" spans="2:10" s="2" customFormat="1" ht="33" customHeight="1" x14ac:dyDescent="0.2">
      <c r="B36" s="75" t="s">
        <v>0</v>
      </c>
      <c r="C36" s="35"/>
      <c r="D36" s="99"/>
      <c r="E36" s="76" t="s">
        <v>5</v>
      </c>
      <c r="F36" s="106"/>
      <c r="G36" s="78" t="str">
        <f t="shared" ref="G36:G42" si="0">IF($B$30="Your payment will be processed by Accounts Payable when all steps are complete","If you don't have an IBAN"," ")</f>
        <v xml:space="preserve"> </v>
      </c>
      <c r="H36" s="45"/>
    </row>
    <row r="37" spans="2:10" s="2" customFormat="1" ht="31.5" customHeight="1" x14ac:dyDescent="0.2">
      <c r="B37" s="75" t="s">
        <v>1</v>
      </c>
      <c r="C37" s="35"/>
      <c r="D37" s="99"/>
      <c r="E37" s="76" t="s">
        <v>4</v>
      </c>
      <c r="F37" s="106"/>
      <c r="G37" s="78" t="str">
        <f t="shared" si="0"/>
        <v xml:space="preserve"> </v>
      </c>
      <c r="H37" s="45"/>
    </row>
    <row r="38" spans="2:10" s="2" customFormat="1" ht="29.25" customHeight="1" x14ac:dyDescent="0.2">
      <c r="B38" s="75" t="s">
        <v>2</v>
      </c>
      <c r="C38" s="35"/>
      <c r="D38" s="99"/>
      <c r="E38" s="76" t="s">
        <v>6</v>
      </c>
      <c r="F38" s="106"/>
      <c r="G38" s="78" t="str">
        <f t="shared" si="0"/>
        <v xml:space="preserve"> </v>
      </c>
      <c r="H38" s="45"/>
    </row>
    <row r="39" spans="2:10" s="2" customFormat="1" ht="30.75" customHeight="1" x14ac:dyDescent="0.2">
      <c r="B39" s="75" t="s">
        <v>11</v>
      </c>
      <c r="C39" s="35"/>
      <c r="D39" s="99"/>
      <c r="E39" s="76"/>
      <c r="F39" s="107"/>
      <c r="G39" s="78" t="str">
        <f t="shared" si="0"/>
        <v xml:space="preserve"> </v>
      </c>
      <c r="H39" s="45"/>
    </row>
    <row r="40" spans="2:10" s="2" customFormat="1" ht="30" customHeight="1" x14ac:dyDescent="0.2">
      <c r="B40" s="75" t="s">
        <v>144</v>
      </c>
      <c r="C40" s="38"/>
      <c r="D40" s="100"/>
      <c r="E40" s="76" t="s">
        <v>7</v>
      </c>
      <c r="F40" s="106"/>
      <c r="G40" s="78" t="str">
        <f t="shared" si="0"/>
        <v xml:space="preserve"> </v>
      </c>
      <c r="H40" s="144" t="str">
        <f>IF(B30='Drop Down List'!E55,"Please enter your PPS Number if you answer Yes to Q.1 &amp; Q.3","")</f>
        <v/>
      </c>
      <c r="I40" s="145"/>
      <c r="J40" s="52"/>
    </row>
    <row r="41" spans="2:10" s="2" customFormat="1" ht="39.75" customHeight="1" x14ac:dyDescent="0.2">
      <c r="B41" s="75" t="s">
        <v>109</v>
      </c>
      <c r="C41" s="37"/>
      <c r="D41" s="104" t="str">
        <f>IF(B30='Drop Down List'!E49,"Please enter your PPS Number if you answer Yes to Q.1 &amp; Q.3","")</f>
        <v/>
      </c>
      <c r="E41" s="76" t="s">
        <v>8</v>
      </c>
      <c r="F41" s="106"/>
      <c r="G41" s="78" t="str">
        <f t="shared" si="0"/>
        <v xml:space="preserve"> </v>
      </c>
      <c r="H41" s="61"/>
    </row>
    <row r="42" spans="2:10" s="2" customFormat="1" ht="39.75" customHeight="1" x14ac:dyDescent="0.2">
      <c r="B42" s="75" t="s">
        <v>3</v>
      </c>
      <c r="C42" s="208"/>
      <c r="D42" s="105"/>
      <c r="E42" s="76" t="s">
        <v>26</v>
      </c>
      <c r="F42" s="106"/>
      <c r="G42" s="78" t="str">
        <f t="shared" si="0"/>
        <v xml:space="preserve"> </v>
      </c>
      <c r="H42" s="45"/>
    </row>
    <row r="43" spans="2:10" s="2" customFormat="1" ht="44.25" customHeight="1" x14ac:dyDescent="0.2">
      <c r="B43" s="75" t="s">
        <v>108</v>
      </c>
      <c r="C43" s="36" t="s">
        <v>55</v>
      </c>
      <c r="D43" s="105" t="str">
        <f>IF(B30='Drop Down List'!E48,"PRSI Class selection not applicable for Accounts Payable Office",IF(B30='Drop Down List'!E49,"Please select correct PRSI Class", "" ))</f>
        <v/>
      </c>
      <c r="E43" s="76" t="s">
        <v>31</v>
      </c>
      <c r="F43" s="106"/>
      <c r="G43" s="78" t="str">
        <f>IF($B$30="Your payment will be processed by Accounts Payable when all steps are complete","If you don't have an IBAN"," ")</f>
        <v xml:space="preserve"> </v>
      </c>
      <c r="H43" s="62"/>
    </row>
    <row r="44" spans="2:10" s="2" customFormat="1" ht="33.75" customHeight="1" x14ac:dyDescent="0.2">
      <c r="B44" s="75" t="s">
        <v>61</v>
      </c>
      <c r="C44" s="63" t="s">
        <v>62</v>
      </c>
      <c r="D44" s="99"/>
      <c r="E44" s="76" t="s">
        <v>107</v>
      </c>
      <c r="F44" s="108" t="s">
        <v>125</v>
      </c>
      <c r="G44" s="79"/>
      <c r="H44" s="45"/>
    </row>
    <row r="45" spans="2:10" s="2" customFormat="1" ht="47.25" customHeight="1" thickBot="1" x14ac:dyDescent="0.3">
      <c r="B45" s="101"/>
      <c r="C45" s="98"/>
      <c r="D45" s="98"/>
      <c r="E45" s="128" t="s">
        <v>99</v>
      </c>
      <c r="F45" s="128"/>
      <c r="G45" s="80"/>
      <c r="H45" s="45"/>
    </row>
    <row r="46" spans="2:10" s="2" customFormat="1" ht="7.5" customHeight="1" x14ac:dyDescent="0.25">
      <c r="B46" s="25"/>
      <c r="C46" s="24"/>
      <c r="D46" s="26"/>
      <c r="E46" s="26"/>
      <c r="F46" s="26"/>
      <c r="G46" s="20"/>
      <c r="H46" s="45"/>
    </row>
    <row r="47" spans="2:10" s="42" customFormat="1" ht="24" thickBot="1" x14ac:dyDescent="0.35">
      <c r="B47" s="188" t="s">
        <v>120</v>
      </c>
      <c r="C47" s="188"/>
      <c r="D47" s="188"/>
      <c r="E47" s="188"/>
      <c r="F47" s="188"/>
      <c r="G47" s="188"/>
      <c r="H47" s="45"/>
    </row>
    <row r="48" spans="2:10" s="2" customFormat="1" ht="17.25" customHeight="1" x14ac:dyDescent="0.35">
      <c r="B48" s="158"/>
      <c r="C48" s="159"/>
      <c r="D48" s="159"/>
      <c r="E48" s="159"/>
      <c r="F48" s="159"/>
      <c r="G48" s="160"/>
      <c r="H48" s="45"/>
    </row>
    <row r="49" spans="2:12" s="2" customFormat="1" ht="30.75" customHeight="1" x14ac:dyDescent="0.2">
      <c r="B49" s="176" t="s">
        <v>65</v>
      </c>
      <c r="C49" s="177"/>
      <c r="D49" s="179" t="str">
        <f>C36&amp;" "&amp;C37</f>
        <v xml:space="preserve"> </v>
      </c>
      <c r="E49" s="180"/>
      <c r="F49" s="181"/>
      <c r="G49" s="72"/>
      <c r="H49" s="45"/>
    </row>
    <row r="50" spans="2:12" s="2" customFormat="1" x14ac:dyDescent="0.2">
      <c r="B50" s="75"/>
      <c r="C50" s="76"/>
      <c r="D50" s="184"/>
      <c r="E50" s="184"/>
      <c r="F50" s="184"/>
      <c r="G50" s="72"/>
      <c r="H50" s="45"/>
    </row>
    <row r="51" spans="2:12" ht="27" customHeight="1" x14ac:dyDescent="0.2">
      <c r="B51" s="176" t="s">
        <v>66</v>
      </c>
      <c r="C51" s="177"/>
      <c r="D51" s="182" t="str">
        <f>IF(D25="","",D25)</f>
        <v/>
      </c>
      <c r="E51" s="182"/>
      <c r="F51" s="182"/>
      <c r="G51" s="72"/>
      <c r="I51" s="2"/>
      <c r="J51" s="2"/>
      <c r="K51" s="2"/>
      <c r="L51" s="2"/>
    </row>
    <row r="52" spans="2:12" ht="20.25" customHeight="1" x14ac:dyDescent="0.2">
      <c r="B52" s="75"/>
      <c r="C52" s="76"/>
      <c r="D52" s="122"/>
      <c r="E52" s="122"/>
      <c r="F52" s="122"/>
      <c r="G52" s="72"/>
      <c r="I52" s="2"/>
      <c r="J52" s="2"/>
      <c r="K52" s="2"/>
      <c r="L52" s="2"/>
    </row>
    <row r="53" spans="2:12" ht="57" customHeight="1" x14ac:dyDescent="0.2">
      <c r="B53" s="176" t="s">
        <v>146</v>
      </c>
      <c r="C53" s="177"/>
      <c r="D53" s="210"/>
      <c r="E53" s="210"/>
      <c r="F53" s="210"/>
      <c r="G53" s="72"/>
      <c r="I53" s="2"/>
      <c r="J53" s="2"/>
      <c r="K53" s="2"/>
      <c r="L53" s="2"/>
    </row>
    <row r="54" spans="2:12" x14ac:dyDescent="0.2">
      <c r="B54" s="75"/>
      <c r="C54" s="76"/>
      <c r="D54" s="109"/>
      <c r="E54" s="109"/>
      <c r="F54" s="109"/>
      <c r="G54" s="72"/>
      <c r="I54" s="2"/>
      <c r="J54" s="2"/>
      <c r="K54" s="2"/>
      <c r="L54" s="2"/>
    </row>
    <row r="55" spans="2:12" ht="26.25" customHeight="1" x14ac:dyDescent="0.2">
      <c r="B55" s="176" t="s">
        <v>34</v>
      </c>
      <c r="C55" s="177"/>
      <c r="D55" s="178" t="s">
        <v>55</v>
      </c>
      <c r="E55" s="178"/>
      <c r="F55" s="178"/>
      <c r="G55" s="72"/>
      <c r="I55" s="2"/>
      <c r="J55" s="2"/>
      <c r="K55" s="2"/>
      <c r="L55" s="2"/>
    </row>
    <row r="56" spans="2:12" x14ac:dyDescent="0.2">
      <c r="B56" s="75"/>
      <c r="C56" s="76"/>
      <c r="D56" s="184"/>
      <c r="E56" s="184"/>
      <c r="F56" s="184"/>
      <c r="G56" s="72"/>
      <c r="I56" s="2"/>
      <c r="J56" s="2"/>
      <c r="K56" s="2"/>
      <c r="L56" s="2"/>
    </row>
    <row r="57" spans="2:12" ht="30" customHeight="1" x14ac:dyDescent="0.2">
      <c r="B57" s="176" t="s">
        <v>39</v>
      </c>
      <c r="C57" s="177"/>
      <c r="D57" s="146"/>
      <c r="E57" s="146"/>
      <c r="F57" s="110" t="str">
        <f>IF(ISBLANK(D57),"Please provide the Start Date of employment to proceed with the claim ","")</f>
        <v xml:space="preserve">Please provide the Start Date of employment to proceed with the claim </v>
      </c>
      <c r="G57" s="72"/>
      <c r="H57" s="48"/>
      <c r="I57" s="49"/>
      <c r="J57" s="49"/>
      <c r="K57" s="2"/>
      <c r="L57" s="2"/>
    </row>
    <row r="58" spans="2:12" x14ac:dyDescent="0.2">
      <c r="B58" s="75"/>
      <c r="C58" s="76"/>
      <c r="D58" s="122"/>
      <c r="E58" s="122"/>
      <c r="F58" s="184"/>
      <c r="G58" s="72"/>
      <c r="I58" s="2"/>
      <c r="J58" s="2"/>
      <c r="K58" s="2"/>
      <c r="L58" s="2"/>
    </row>
    <row r="59" spans="2:12" ht="30.75" customHeight="1" x14ac:dyDescent="0.2">
      <c r="B59" s="176" t="s">
        <v>40</v>
      </c>
      <c r="C59" s="177"/>
      <c r="D59" s="146"/>
      <c r="E59" s="146"/>
      <c r="F59" s="110" t="str">
        <f>IF(ISBLANK(D59),"Please provide the End Date of employment to proceed with the claim","")</f>
        <v>Please provide the End Date of employment to proceed with the claim</v>
      </c>
      <c r="G59" s="72"/>
      <c r="H59" s="48"/>
      <c r="I59" s="49"/>
      <c r="J59" s="49"/>
      <c r="K59" s="2"/>
      <c r="L59" s="2"/>
    </row>
    <row r="60" spans="2:12" ht="15.75" thickBot="1" x14ac:dyDescent="0.25">
      <c r="B60" s="198"/>
      <c r="C60" s="199"/>
      <c r="D60" s="199"/>
      <c r="E60" s="199"/>
      <c r="F60" s="199"/>
      <c r="G60" s="200"/>
      <c r="I60" s="2"/>
      <c r="J60" s="2"/>
      <c r="K60" s="2"/>
      <c r="L60" s="2"/>
    </row>
    <row r="61" spans="2:12" ht="7.5" customHeight="1" thickBot="1" x14ac:dyDescent="0.3">
      <c r="B61" s="27"/>
      <c r="C61" s="27"/>
      <c r="D61" s="28"/>
      <c r="E61" s="29"/>
      <c r="F61" s="29"/>
      <c r="G61" s="20"/>
      <c r="I61" s="2"/>
      <c r="J61" s="2"/>
      <c r="K61" s="2"/>
      <c r="L61" s="2"/>
    </row>
    <row r="62" spans="2:12" s="3" customFormat="1" ht="24" customHeight="1" thickBot="1" x14ac:dyDescent="0.35">
      <c r="B62" s="185" t="s">
        <v>140</v>
      </c>
      <c r="C62" s="186"/>
      <c r="D62" s="186"/>
      <c r="E62" s="186"/>
      <c r="F62" s="186"/>
      <c r="G62" s="202"/>
      <c r="H62" s="45"/>
      <c r="I62" s="42"/>
      <c r="J62" s="42"/>
      <c r="K62" s="42"/>
      <c r="L62" s="42"/>
    </row>
    <row r="63" spans="2:12" ht="44.25" customHeight="1" x14ac:dyDescent="0.2">
      <c r="B63" s="209" t="s">
        <v>145</v>
      </c>
      <c r="C63" s="201" t="s">
        <v>89</v>
      </c>
      <c r="D63" s="201"/>
      <c r="E63" s="74" t="s">
        <v>50</v>
      </c>
      <c r="F63" s="74" t="s">
        <v>17</v>
      </c>
      <c r="G63" s="73"/>
    </row>
    <row r="64" spans="2:12" s="3" customFormat="1" ht="31.5" customHeight="1" x14ac:dyDescent="0.3">
      <c r="B64" s="39"/>
      <c r="C64" s="157" t="s">
        <v>55</v>
      </c>
      <c r="D64" s="157"/>
      <c r="E64" s="34" t="str">
        <f>VLOOKUP(C64,'Drop Down List'!$C$54:$F$60,4,0)</f>
        <v xml:space="preserve"> </v>
      </c>
      <c r="F64" s="43">
        <v>0</v>
      </c>
      <c r="G64" s="72"/>
      <c r="H64" s="147" t="str">
        <f>IF(ISBLANK(B64),"Claim cannot be processed without date (dd/mmm/yy)","")</f>
        <v>Claim cannot be processed without date (dd/mmm/yy)</v>
      </c>
      <c r="I64" s="148"/>
      <c r="J64" s="50"/>
    </row>
    <row r="65" spans="2:8" s="3" customFormat="1" ht="33" customHeight="1" x14ac:dyDescent="0.3">
      <c r="B65" s="39" t="s">
        <v>16</v>
      </c>
      <c r="C65" s="157" t="s">
        <v>55</v>
      </c>
      <c r="D65" s="157"/>
      <c r="E65" s="34" t="str">
        <f>VLOOKUP(C65,'Drop Down List'!$C$54:$F$60,4,0)</f>
        <v xml:space="preserve"> </v>
      </c>
      <c r="F65" s="43">
        <v>0</v>
      </c>
      <c r="G65" s="72"/>
      <c r="H65" s="45"/>
    </row>
    <row r="66" spans="2:8" s="3" customFormat="1" ht="31.5" customHeight="1" x14ac:dyDescent="0.3">
      <c r="B66" s="39" t="s">
        <v>16</v>
      </c>
      <c r="C66" s="157" t="s">
        <v>55</v>
      </c>
      <c r="D66" s="157"/>
      <c r="E66" s="34" t="str">
        <f>VLOOKUP(C66,'Drop Down List'!$C$54:$F$60,4,0)</f>
        <v xml:space="preserve"> </v>
      </c>
      <c r="F66" s="43">
        <v>0</v>
      </c>
      <c r="G66" s="72"/>
      <c r="H66" s="45"/>
    </row>
    <row r="67" spans="2:8" s="3" customFormat="1" ht="31.5" customHeight="1" x14ac:dyDescent="0.3">
      <c r="B67" s="39" t="s">
        <v>16</v>
      </c>
      <c r="C67" s="157" t="s">
        <v>55</v>
      </c>
      <c r="D67" s="157"/>
      <c r="E67" s="34" t="str">
        <f>VLOOKUP(C67,'Drop Down List'!$C$54:$F$60,4,0)</f>
        <v xml:space="preserve"> </v>
      </c>
      <c r="F67" s="43">
        <v>0</v>
      </c>
      <c r="G67" s="72"/>
      <c r="H67" s="45"/>
    </row>
    <row r="68" spans="2:8" s="3" customFormat="1" ht="33" customHeight="1" x14ac:dyDescent="0.3">
      <c r="B68" s="39" t="s">
        <v>16</v>
      </c>
      <c r="C68" s="157" t="s">
        <v>55</v>
      </c>
      <c r="D68" s="157"/>
      <c r="E68" s="34" t="str">
        <f>VLOOKUP(C68,'Drop Down List'!$C$54:$F$60,4,0)</f>
        <v xml:space="preserve"> </v>
      </c>
      <c r="F68" s="43">
        <v>0</v>
      </c>
      <c r="G68" s="72"/>
      <c r="H68" s="45"/>
    </row>
    <row r="69" spans="2:8" s="3" customFormat="1" ht="30" customHeight="1" x14ac:dyDescent="0.3">
      <c r="B69" s="39" t="s">
        <v>16</v>
      </c>
      <c r="C69" s="157" t="s">
        <v>55</v>
      </c>
      <c r="D69" s="157"/>
      <c r="E69" s="34" t="str">
        <f>VLOOKUP(C69,'Drop Down List'!$C$54:$F$60,4,0)</f>
        <v xml:space="preserve"> </v>
      </c>
      <c r="F69" s="43">
        <v>0</v>
      </c>
      <c r="G69" s="72"/>
      <c r="H69" s="45"/>
    </row>
    <row r="70" spans="2:8" s="3" customFormat="1" ht="33" customHeight="1" x14ac:dyDescent="0.3">
      <c r="B70" s="39" t="s">
        <v>16</v>
      </c>
      <c r="C70" s="157" t="s">
        <v>55</v>
      </c>
      <c r="D70" s="157"/>
      <c r="E70" s="34" t="str">
        <f>VLOOKUP(C70,'Drop Down List'!$C$54:$F$60,4,0)</f>
        <v xml:space="preserve"> </v>
      </c>
      <c r="F70" s="43">
        <v>0</v>
      </c>
      <c r="G70" s="72"/>
      <c r="H70" s="45"/>
    </row>
    <row r="71" spans="2:8" s="3" customFormat="1" ht="39.75" customHeight="1" thickBot="1" x14ac:dyDescent="0.35">
      <c r="B71" s="138"/>
      <c r="C71" s="139"/>
      <c r="D71" s="140"/>
      <c r="E71" s="70" t="s">
        <v>18</v>
      </c>
      <c r="F71" s="71">
        <f>SUM(F64:F70)</f>
        <v>0</v>
      </c>
      <c r="G71" s="72"/>
      <c r="H71" s="45"/>
    </row>
    <row r="72" spans="2:8" s="3" customFormat="1" ht="54.75" customHeight="1" thickBot="1" x14ac:dyDescent="0.35">
      <c r="B72" s="132" t="s">
        <v>141</v>
      </c>
      <c r="C72" s="133"/>
      <c r="D72" s="133"/>
      <c r="E72" s="133"/>
      <c r="F72" s="133"/>
      <c r="G72" s="134"/>
      <c r="H72" s="45"/>
    </row>
    <row r="73" spans="2:8" ht="60.75" customHeight="1" thickBot="1" x14ac:dyDescent="0.25">
      <c r="B73" s="135" t="str">
        <f>IF(F71&gt;0,"Guest Lecture / Speaker / Subject Specialist must email the completed form to the School for approval and the Authoriser for the cost centre must complete Step 5 For Office Use Only and follow the Process for authorising payment","Please complete the form in full")</f>
        <v>Please complete the form in full</v>
      </c>
      <c r="C73" s="136"/>
      <c r="D73" s="136"/>
      <c r="E73" s="136"/>
      <c r="F73" s="136"/>
      <c r="G73" s="137"/>
    </row>
    <row r="74" spans="2:8" ht="8.25" customHeight="1" thickBot="1" x14ac:dyDescent="0.25">
      <c r="B74" s="33"/>
      <c r="C74" s="33"/>
      <c r="D74" s="33"/>
      <c r="E74" s="33"/>
      <c r="F74" s="33"/>
      <c r="G74" s="4"/>
    </row>
    <row r="75" spans="2:8" s="3" customFormat="1" ht="33" customHeight="1" x14ac:dyDescent="0.3">
      <c r="B75" s="185" t="s">
        <v>126</v>
      </c>
      <c r="C75" s="186"/>
      <c r="D75" s="186"/>
      <c r="E75" s="186"/>
      <c r="F75" s="187"/>
      <c r="G75" s="60"/>
      <c r="H75" s="60"/>
    </row>
    <row r="76" spans="2:8" s="3" customFormat="1" ht="44.25" customHeight="1" x14ac:dyDescent="0.3">
      <c r="B76" s="129" t="s">
        <v>111</v>
      </c>
      <c r="C76" s="130"/>
      <c r="D76" s="130"/>
      <c r="E76" s="130"/>
      <c r="F76" s="131"/>
      <c r="G76" s="60"/>
      <c r="H76" s="60"/>
    </row>
    <row r="77" spans="2:8" ht="48" customHeight="1" x14ac:dyDescent="0.2">
      <c r="B77" s="65" t="s">
        <v>113</v>
      </c>
      <c r="C77" s="31"/>
      <c r="D77" s="103" t="str">
        <f>IF(ISBLANK(C77),"Mandatory field, please enter Requester details ","")</f>
        <v xml:space="preserve">Mandatory field, please enter Requester details </v>
      </c>
      <c r="E77" s="102" t="s">
        <v>10</v>
      </c>
      <c r="F77" s="66"/>
      <c r="G77" s="120" t="str">
        <f>IF(ISBLANK(F77),"Mandatory field, please enter Cost Centre ","")</f>
        <v xml:space="preserve">Mandatory field, please enter Cost Centre </v>
      </c>
      <c r="H77" s="121"/>
    </row>
    <row r="78" spans="2:8" ht="51.75" customHeight="1" x14ac:dyDescent="0.2">
      <c r="B78" s="67" t="s">
        <v>112</v>
      </c>
      <c r="C78" s="31"/>
      <c r="D78" s="103" t="str">
        <f>IF(ISBLANK(C78),"Mandatory field, please enter Authorised details ","")</f>
        <v xml:space="preserve">Mandatory field, please enter Authorised details </v>
      </c>
      <c r="E78" s="30" t="s">
        <v>9</v>
      </c>
      <c r="F78" s="68"/>
      <c r="G78" s="120" t="str">
        <f>IF(ISBLANK(F78),"Manatory field, please enter Authorisation Date","")</f>
        <v>Manatory field, please enter Authorisation Date</v>
      </c>
      <c r="H78" s="121"/>
    </row>
    <row r="79" spans="2:8" ht="51.75" customHeight="1" thickBot="1" x14ac:dyDescent="0.25">
      <c r="B79" s="115" t="s">
        <v>137</v>
      </c>
      <c r="C79" s="116"/>
      <c r="D79" s="116"/>
      <c r="E79" s="116"/>
      <c r="F79" s="117"/>
      <c r="G79" s="60"/>
      <c r="H79" s="60"/>
    </row>
    <row r="80" spans="2:8" ht="51.75" customHeight="1" thickBot="1" x14ac:dyDescent="0.25">
      <c r="B80" s="118" t="s">
        <v>134</v>
      </c>
      <c r="C80" s="119"/>
      <c r="D80" s="161" t="str">
        <f>IF(B30='Drop Down List'!E48,"ap@universityofgalway.ie",IF(B30='Drop Down List'!E49,"timesheets.bureau@universityofgalway.ie","Finance email address will update here when, Step 1 is complete"))</f>
        <v>Finance email address will update here when, Step 1 is complete</v>
      </c>
      <c r="E80" s="162"/>
      <c r="F80" s="163"/>
      <c r="G80" s="60"/>
      <c r="H80" s="60"/>
    </row>
    <row r="81" spans="2:8" ht="6" customHeight="1" x14ac:dyDescent="0.2">
      <c r="B81" s="58"/>
      <c r="C81" s="58"/>
      <c r="D81" s="59"/>
      <c r="E81" s="59"/>
      <c r="F81" s="59"/>
      <c r="G81" s="60"/>
      <c r="H81" s="60"/>
    </row>
    <row r="82" spans="2:8" ht="26.25" customHeight="1" x14ac:dyDescent="0.2">
      <c r="B82" s="111" t="s">
        <v>91</v>
      </c>
      <c r="C82" s="112"/>
      <c r="D82" s="203" t="s">
        <v>106</v>
      </c>
      <c r="E82" s="203"/>
      <c r="F82" s="69" t="s">
        <v>19</v>
      </c>
      <c r="G82" s="4"/>
    </row>
    <row r="83" spans="2:8" ht="60.75" customHeight="1" x14ac:dyDescent="0.2">
      <c r="B83" s="149" t="s">
        <v>101</v>
      </c>
      <c r="C83" s="149"/>
      <c r="D83" s="149" t="s">
        <v>59</v>
      </c>
      <c r="E83" s="149"/>
      <c r="F83" s="44" t="s">
        <v>93</v>
      </c>
      <c r="G83" s="4"/>
    </row>
    <row r="84" spans="2:8" ht="54.75" customHeight="1" x14ac:dyDescent="0.2">
      <c r="B84" s="149" t="s">
        <v>115</v>
      </c>
      <c r="C84" s="149"/>
      <c r="D84" s="149" t="s">
        <v>60</v>
      </c>
      <c r="E84" s="149"/>
      <c r="F84" s="44" t="s">
        <v>116</v>
      </c>
      <c r="G84" s="4"/>
    </row>
    <row r="85" spans="2:8" ht="15.75" thickBot="1" x14ac:dyDescent="0.25"/>
    <row r="86" spans="2:8" ht="28.5" customHeight="1" x14ac:dyDescent="0.2">
      <c r="B86" s="92" t="s">
        <v>20</v>
      </c>
      <c r="C86" s="164" t="s">
        <v>21</v>
      </c>
      <c r="D86" s="164"/>
      <c r="E86" s="206" t="s">
        <v>22</v>
      </c>
      <c r="F86" s="207"/>
    </row>
    <row r="87" spans="2:8" ht="60.75" customHeight="1" x14ac:dyDescent="0.2">
      <c r="B87" s="5">
        <v>1</v>
      </c>
      <c r="C87" s="165" t="s">
        <v>102</v>
      </c>
      <c r="D87" s="165"/>
      <c r="E87" s="204"/>
      <c r="F87" s="205"/>
    </row>
    <row r="88" spans="2:8" ht="147.75" customHeight="1" x14ac:dyDescent="0.2">
      <c r="B88" s="6">
        <v>2</v>
      </c>
      <c r="C88" s="167" t="s">
        <v>114</v>
      </c>
      <c r="D88" s="167"/>
      <c r="E88" s="168" t="s">
        <v>25</v>
      </c>
      <c r="F88" s="169"/>
    </row>
    <row r="89" spans="2:8" ht="81.75" customHeight="1" x14ac:dyDescent="0.2">
      <c r="B89" s="5">
        <v>3</v>
      </c>
      <c r="C89" s="165" t="s">
        <v>43</v>
      </c>
      <c r="D89" s="165"/>
      <c r="E89" s="40"/>
      <c r="F89" s="41"/>
    </row>
    <row r="90" spans="2:8" ht="56.25" customHeight="1" x14ac:dyDescent="0.2">
      <c r="B90" s="5">
        <v>4</v>
      </c>
      <c r="C90" s="165" t="s">
        <v>41</v>
      </c>
      <c r="D90" s="165"/>
      <c r="E90" s="168" t="s">
        <v>23</v>
      </c>
      <c r="F90" s="169"/>
    </row>
    <row r="91" spans="2:8" ht="66.75" customHeight="1" x14ac:dyDescent="0.2">
      <c r="B91" s="170">
        <v>5</v>
      </c>
      <c r="C91" s="165" t="s">
        <v>110</v>
      </c>
      <c r="D91" s="165"/>
      <c r="E91" s="168" t="s">
        <v>27</v>
      </c>
      <c r="F91" s="169"/>
    </row>
    <row r="92" spans="2:8" ht="92.25" customHeight="1" x14ac:dyDescent="0.2">
      <c r="B92" s="170"/>
      <c r="C92" s="165" t="s">
        <v>29</v>
      </c>
      <c r="D92" s="165"/>
      <c r="E92" s="168" t="s">
        <v>28</v>
      </c>
      <c r="F92" s="169"/>
    </row>
    <row r="93" spans="2:8" ht="201.75" customHeight="1" x14ac:dyDescent="0.2">
      <c r="B93" s="5">
        <v>6</v>
      </c>
      <c r="C93" s="165" t="s">
        <v>105</v>
      </c>
      <c r="D93" s="165"/>
      <c r="E93" s="40"/>
      <c r="F93" s="41"/>
    </row>
    <row r="94" spans="2:8" ht="61.5" customHeight="1" x14ac:dyDescent="0.2">
      <c r="B94" s="5">
        <v>7</v>
      </c>
      <c r="C94" s="165" t="s">
        <v>42</v>
      </c>
      <c r="D94" s="165"/>
      <c r="E94" s="173"/>
      <c r="F94" s="174"/>
    </row>
    <row r="95" spans="2:8" ht="76.5" customHeight="1" x14ac:dyDescent="0.2">
      <c r="B95" s="166">
        <v>8</v>
      </c>
      <c r="C95" s="167" t="s">
        <v>143</v>
      </c>
      <c r="D95" s="167"/>
      <c r="E95" s="168" t="s">
        <v>30</v>
      </c>
      <c r="F95" s="169"/>
    </row>
    <row r="96" spans="2:8" ht="54" customHeight="1" x14ac:dyDescent="0.2">
      <c r="B96" s="166"/>
      <c r="C96" s="167"/>
      <c r="D96" s="167"/>
      <c r="E96" s="168" t="s">
        <v>142</v>
      </c>
      <c r="F96" s="169"/>
    </row>
    <row r="97" spans="2:6" ht="55.5" customHeight="1" x14ac:dyDescent="0.2">
      <c r="B97" s="6">
        <v>9</v>
      </c>
      <c r="C97" s="167" t="s">
        <v>117</v>
      </c>
      <c r="D97" s="167"/>
      <c r="E97" s="171" t="s">
        <v>24</v>
      </c>
      <c r="F97" s="172"/>
    </row>
    <row r="98" spans="2:6" ht="69.75" customHeight="1" thickBot="1" x14ac:dyDescent="0.25">
      <c r="B98" s="7">
        <v>10</v>
      </c>
      <c r="C98" s="195" t="s">
        <v>103</v>
      </c>
      <c r="D98" s="195"/>
      <c r="E98" s="196" t="s">
        <v>104</v>
      </c>
      <c r="F98" s="197"/>
    </row>
  </sheetData>
  <sheetProtection algorithmName="SHA-512" hashValue="amp4bLNLBT+oQfYOgB/DZI9Wn7CIiw7AQBjq69WEi/UlcQe42ItJATiVPOpii/Vmh0odsjpuoVv72HK9g/Y6jw==" saltValue="oQ9JIQJTIvMEfePoahKQdw==" spinCount="100000" sheet="1" objects="1" scenarios="1"/>
  <mergeCells count="99">
    <mergeCell ref="C98:D98"/>
    <mergeCell ref="E98:F98"/>
    <mergeCell ref="D56:F56"/>
    <mergeCell ref="D58:F58"/>
    <mergeCell ref="B60:G60"/>
    <mergeCell ref="C63:D63"/>
    <mergeCell ref="C64:D64"/>
    <mergeCell ref="C65:D65"/>
    <mergeCell ref="B57:C57"/>
    <mergeCell ref="B59:C59"/>
    <mergeCell ref="B62:G62"/>
    <mergeCell ref="B75:F75"/>
    <mergeCell ref="D82:E82"/>
    <mergeCell ref="E87:F87"/>
    <mergeCell ref="E90:F90"/>
    <mergeCell ref="E86:F86"/>
    <mergeCell ref="B11:G11"/>
    <mergeCell ref="B12:F12"/>
    <mergeCell ref="D16:F16"/>
    <mergeCell ref="D14:F14"/>
    <mergeCell ref="B30:G30"/>
    <mergeCell ref="D24:F24"/>
    <mergeCell ref="D22:F22"/>
    <mergeCell ref="D20:F20"/>
    <mergeCell ref="D18:F18"/>
    <mergeCell ref="B8:F8"/>
    <mergeCell ref="B9:F9"/>
    <mergeCell ref="B55:C55"/>
    <mergeCell ref="D55:F55"/>
    <mergeCell ref="D49:F49"/>
    <mergeCell ref="B51:C51"/>
    <mergeCell ref="D51:F51"/>
    <mergeCell ref="B49:C49"/>
    <mergeCell ref="D21:F21"/>
    <mergeCell ref="D17:F17"/>
    <mergeCell ref="D19:F19"/>
    <mergeCell ref="D13:F13"/>
    <mergeCell ref="D15:F15"/>
    <mergeCell ref="D50:F50"/>
    <mergeCell ref="B32:G32"/>
    <mergeCell ref="B47:G47"/>
    <mergeCell ref="C97:D97"/>
    <mergeCell ref="C88:D88"/>
    <mergeCell ref="E95:F95"/>
    <mergeCell ref="E97:F97"/>
    <mergeCell ref="E88:F88"/>
    <mergeCell ref="E94:F94"/>
    <mergeCell ref="C90:D90"/>
    <mergeCell ref="C86:D86"/>
    <mergeCell ref="C87:D87"/>
    <mergeCell ref="B95:B96"/>
    <mergeCell ref="C95:D96"/>
    <mergeCell ref="E96:F96"/>
    <mergeCell ref="C94:D94"/>
    <mergeCell ref="C89:D89"/>
    <mergeCell ref="C93:D93"/>
    <mergeCell ref="B91:B92"/>
    <mergeCell ref="C91:D91"/>
    <mergeCell ref="C92:D92"/>
    <mergeCell ref="E91:F91"/>
    <mergeCell ref="E92:F92"/>
    <mergeCell ref="D84:E84"/>
    <mergeCell ref="B34:C34"/>
    <mergeCell ref="E34:G35"/>
    <mergeCell ref="D23:F23"/>
    <mergeCell ref="D25:F25"/>
    <mergeCell ref="D27:F27"/>
    <mergeCell ref="B83:C83"/>
    <mergeCell ref="B84:C84"/>
    <mergeCell ref="D83:E83"/>
    <mergeCell ref="C66:D66"/>
    <mergeCell ref="C67:D67"/>
    <mergeCell ref="C69:D69"/>
    <mergeCell ref="C70:D70"/>
    <mergeCell ref="C68:D68"/>
    <mergeCell ref="B48:G48"/>
    <mergeCell ref="D80:F80"/>
    <mergeCell ref="H13:I13"/>
    <mergeCell ref="H15:I15"/>
    <mergeCell ref="D26:F26"/>
    <mergeCell ref="E45:F45"/>
    <mergeCell ref="B76:F76"/>
    <mergeCell ref="B72:G72"/>
    <mergeCell ref="B73:G73"/>
    <mergeCell ref="B71:D71"/>
    <mergeCell ref="B33:G33"/>
    <mergeCell ref="H40:I40"/>
    <mergeCell ref="D57:E57"/>
    <mergeCell ref="D59:E59"/>
    <mergeCell ref="H64:I64"/>
    <mergeCell ref="D52:F52"/>
    <mergeCell ref="B53:C53"/>
    <mergeCell ref="B82:C82"/>
    <mergeCell ref="H21:I21"/>
    <mergeCell ref="B79:F79"/>
    <mergeCell ref="B80:C80"/>
    <mergeCell ref="G77:H77"/>
    <mergeCell ref="G78:H78"/>
    <mergeCell ref="D53:F53"/>
  </mergeCells>
  <phoneticPr fontId="1" type="noConversion"/>
  <conditionalFormatting sqref="B30 B31:F31">
    <cfRule type="cellIs" dxfId="31" priority="40" operator="equal">
      <formula>"If you were paid previously at NUIG then your employment is not as a Guest Lecturer or Subject Specialist as these payments are once off, please see Teaching Support Staff payment process"</formula>
    </cfRule>
    <cfRule type="cellIs" dxfId="30" priority="41" operator="equal">
      <formula>"You may proceed to the next step, your payment will be processed by Accounts Payable when all steps are complete"</formula>
    </cfRule>
    <cfRule type="cellIs" dxfId="29" priority="42" operator="equal">
      <formula>"You may proceed to the next step, your payment will be processed by Payroll when all steps are complete"</formula>
    </cfRule>
  </conditionalFormatting>
  <conditionalFormatting sqref="B30:B31">
    <cfRule type="cellIs" dxfId="28" priority="45" operator="equal">
      <formula>"Step 1 is not complete, all relevant questions in step 1 must be answered"</formula>
    </cfRule>
  </conditionalFormatting>
  <conditionalFormatting sqref="B64:B70">
    <cfRule type="cellIs" dxfId="27" priority="49" operator="equal">
      <formula>"(DD-MMM-YY)"</formula>
    </cfRule>
  </conditionalFormatting>
  <conditionalFormatting sqref="B73 B74:F74">
    <cfRule type="cellIs" dxfId="26" priority="67" operator="equal">
      <formula>"Please Email this form to payroll@nuigalway.ie"</formula>
    </cfRule>
    <cfRule type="cellIs" dxfId="25" priority="69" operator="equal">
      <formula>"Form is not complete, Do Not Email this form until it's complete in Full"</formula>
    </cfRule>
  </conditionalFormatting>
  <conditionalFormatting sqref="C40:D40">
    <cfRule type="cellIs" dxfId="24" priority="38" operator="equal">
      <formula>"Not Applicable for Accounts Payable"</formula>
    </cfRule>
    <cfRule type="cellIs" dxfId="23" priority="39" operator="equal">
      <formula>"Enter your Date of Birth if processed by Payroll"</formula>
    </cfRule>
  </conditionalFormatting>
  <conditionalFormatting sqref="C44:D44 C46">
    <cfRule type="cellIs" dxfId="22" priority="37" operator="equal">
      <formula>"Enter email address here"</formula>
    </cfRule>
  </conditionalFormatting>
  <conditionalFormatting sqref="D25">
    <cfRule type="containsBlanks" dxfId="21" priority="35">
      <formula>LEN(TRIM(D25))=0</formula>
    </cfRule>
  </conditionalFormatting>
  <conditionalFormatting sqref="D41">
    <cfRule type="containsText" dxfId="20" priority="3" operator="containsText" text="Please enter your PPS Number if you answer Yes to Q.1 &amp; Q.3">
      <formula>NOT(ISERROR(SEARCH("Please enter your PPS Number if you answer Yes to Q.1 &amp; Q.3",D41)))</formula>
    </cfRule>
  </conditionalFormatting>
  <conditionalFormatting sqref="D43">
    <cfRule type="containsText" dxfId="19" priority="2" operator="containsText" text="Please select correct PRSI Class">
      <formula>NOT(ISERROR(SEARCH("Please select correct PRSI Class",D43)))</formula>
    </cfRule>
  </conditionalFormatting>
  <conditionalFormatting sqref="D49">
    <cfRule type="containsBlanks" dxfId="18" priority="33">
      <formula>LEN(TRIM(D49))=0</formula>
    </cfRule>
  </conditionalFormatting>
  <conditionalFormatting sqref="D51">
    <cfRule type="containsBlanks" dxfId="17" priority="34">
      <formula>LEN(TRIM(D51))=0</formula>
    </cfRule>
  </conditionalFormatting>
  <conditionalFormatting sqref="F78">
    <cfRule type="cellIs" dxfId="16" priority="48" operator="equal">
      <formula>"(DD-MMM-YY)"</formula>
    </cfRule>
  </conditionalFormatting>
  <conditionalFormatting sqref="H13">
    <cfRule type="containsText" dxfId="15" priority="28" operator="containsText" text="SUBJECT SPECIALISTS">
      <formula>NOT(ISERROR(SEARCH("SUBJECT SPECIALISTS",H13)))</formula>
    </cfRule>
  </conditionalFormatting>
  <conditionalFormatting sqref="H25:H27">
    <cfRule type="containsText" dxfId="14" priority="7" operator="containsText" text="New employees, a Unique Payroll ID will be assigned. Proceed to Step 2">
      <formula>NOT(ISERROR(SEARCH("New employees, a Unique Payroll ID will be assigned. Proceed to Step 2",H25)))</formula>
    </cfRule>
    <cfRule type="containsText" dxfId="13" priority="8" operator="containsText" text="Enter your University of Galway Payroll ID number">
      <formula>NOT(ISERROR(SEARCH("Enter your University of Galway Payroll ID number",H25)))</formula>
    </cfRule>
    <cfRule type="containsText" dxfId="12" priority="9" operator="containsText" text="Skip Q.7 and Q.8 and go to step 2">
      <formula>NOT(ISERROR(SEARCH("Skip Q.7 and Q.8 and go to step 2",H25)))</formula>
    </cfRule>
    <cfRule type="containsText" dxfId="11" priority="10" operator="containsText" text="Q.8 Select the correct answer">
      <formula>NOT(ISERROR(SEARCH("Q.8 Select the correct answer",H25)))</formula>
    </cfRule>
  </conditionalFormatting>
  <conditionalFormatting sqref="H41">
    <cfRule type="containsText" dxfId="10" priority="6" operator="containsText" text="Please enter your PPS Number if you answer Yes to Q.1 &amp; Q.3">
      <formula>NOT(ISERROR(SEARCH("Please enter your PPS Number if you answer Yes to Q.1 &amp; Q.3",H41)))</formula>
    </cfRule>
  </conditionalFormatting>
  <conditionalFormatting sqref="H43">
    <cfRule type="containsText" dxfId="9" priority="4" operator="containsText" text="PRSI Class selection not applicable for Accounts Payable Office">
      <formula>NOT(ISERROR(SEARCH("PRSI Class selection not applicable for Accounts Payable Office",H43)))</formula>
    </cfRule>
    <cfRule type="containsText" dxfId="8" priority="5" operator="containsText" text="Please select correct PRSI Class">
      <formula>NOT(ISERROR(SEARCH("Please select correct PRSI Class",H43)))</formula>
    </cfRule>
  </conditionalFormatting>
  <conditionalFormatting sqref="H57">
    <cfRule type="containsText" dxfId="7" priority="15" operator="containsText" text="Please provide the Start Date of employment to proceed with the claim">
      <formula>NOT(ISERROR(SEARCH("Please provide the Start Date of employment to proceed with the claim",H57)))</formula>
    </cfRule>
    <cfRule type="containsText" dxfId="6" priority="16" operator="containsText" text="Please provide the End Date of employment to proceed with the claim">
      <formula>NOT(ISERROR(SEARCH("Please provide the End Date of employment to proceed with the claim",H57)))</formula>
    </cfRule>
  </conditionalFormatting>
  <conditionalFormatting sqref="H59">
    <cfRule type="containsText" dxfId="5" priority="14" operator="containsText" text="Please provide the End Date of employment to proceed with the claim">
      <formula>NOT(ISERROR(SEARCH("Please provide the End Date of employment to proceed with the claim",H59)))</formula>
    </cfRule>
  </conditionalFormatting>
  <conditionalFormatting sqref="H13:J13">
    <cfRule type="containsText" dxfId="4" priority="11" operator="containsText" text="QA106 and QA107">
      <formula>NOT(ISERROR(SEARCH("QA106 and QA107",H13)))</formula>
    </cfRule>
    <cfRule type="containsText" dxfId="3" priority="12" operator="containsText" text="GUEST LECTURER">
      <formula>NOT(ISERROR(SEARCH("GUEST LECTURER",H13)))</formula>
    </cfRule>
  </conditionalFormatting>
  <conditionalFormatting sqref="H40:J40">
    <cfRule type="containsText" dxfId="2" priority="13" operator="containsText" text="Please enter your PPS Number if you answer Yes to Q.1 &amp; Q.3">
      <formula>NOT(ISERROR(SEARCH("Please enter your PPS Number if you answer Yes to Q.1 &amp; Q.3",H40)))</formula>
    </cfRule>
  </conditionalFormatting>
  <conditionalFormatting sqref="H64:J64">
    <cfRule type="containsText" dxfId="1" priority="30" operator="containsText" text="Claim cannot be processed without">
      <formula>NOT(ISERROR(SEARCH("Claim cannot be processed without",H64)))</formula>
    </cfRule>
  </conditionalFormatting>
  <conditionalFormatting sqref="D53">
    <cfRule type="containsBlanks" dxfId="0" priority="1">
      <formula>LEN(TRIM(D53))=0</formula>
    </cfRule>
  </conditionalFormatting>
  <dataValidations xWindow="145" yWindow="751" count="8">
    <dataValidation allowBlank="1" showInputMessage="1" showErrorMessage="1" prompt="Enter Invoice Number in this cell" sqref="B49:B50" xr:uid="{00000000-0002-0000-0000-000000000000}"/>
    <dataValidation type="textLength" allowBlank="1" sqref="F77" xr:uid="{00000000-0002-0000-0000-000001000000}">
      <formula1>5</formula1>
      <formula2>10</formula2>
    </dataValidation>
    <dataValidation allowBlank="1" showInputMessage="1" showErrorMessage="1" promptTitle="Date of Birth needed for Payroll" prompt="Date of Birth is mandatory if your payment will be processed via Payroll. It's not applicable for payments via Accounts Payable" sqref="D40" xr:uid="{00000000-0002-0000-0000-000002000000}"/>
    <dataValidation type="date" operator="lessThanOrEqual" allowBlank="1" showInputMessage="1" showErrorMessage="1" errorTitle="Can't enter future dates" error="Can't enter future dates and you must only enter one date per line" promptTitle="Dates must be on or before today" prompt="_x000a_The work dates entered on this form must be on or before todays date as you can't claim for future dates._x000a__x000a_Only one date should be entered per line" sqref="B64:B70" xr:uid="{00000000-0002-0000-0000-000003000000}">
      <formula1>TODAY()</formula1>
    </dataValidation>
    <dataValidation type="date" allowBlank="1" showInputMessage="1" showErrorMessage="1" errorTitle="DOB" error="Date format DD-MMM-YY._x000a__x000a_Date of Birth cannot be in the future." promptTitle="Date of Birth needed for Payroll" prompt="Date of Birth is mandatory if your payment will be processed via Payroll. It's not applicable for payments via Accounts Payable" sqref="C40" xr:uid="{00000000-0002-0000-0000-000004000000}">
      <formula1>7306</formula1>
      <formula2>TODAY()</formula2>
    </dataValidation>
    <dataValidation type="textLength" allowBlank="1" showInputMessage="1" showErrorMessage="1" errorTitle="Must be 7 digits &amp; 1 or 2 letter" error="A PPS number must have 7 numbers followed by 1 or 2 letters. Check Social Welfare or Revenue documents for this number." promptTitle="Mandatory for Tax Residents" prompt="A PPS number is mandatory for Tax Residents to ensure they are reported to Revenue and taxed correctly under this number. Non-Tax Residents with no PPS number - please see further information on link in Step 1, Q.3" sqref="C41" xr:uid="{00000000-0002-0000-0000-000005000000}">
      <formula1>8</formula1>
      <formula2>9</formula2>
    </dataValidation>
    <dataValidation type="custom" operator="equal" allowBlank="1" showInputMessage="1" showErrorMessage="1" errorTitle="Must be 6 digits" error="Payroll ID must be a 6-digit number" promptTitle="Enter Payroll ID Number" prompt="If you were paid before via University of Galway payroll, your payroll ID number is required for payment." sqref="D25" xr:uid="{00000000-0002-0000-0000-000006000000}">
      <formula1>AND(LEN(D25)=6, ISNUMBER(VALUE(D25)))</formula1>
    </dataValidation>
    <dataValidation allowBlank="1" showInputMessage="1" showErrorMessage="1" promptTitle="Non SEPA Bank accounts" prompt="Please confirm whether your bank accepts international payments, and if there are any additional fees associated with these payments that would be deducted from the employee's payment" sqref="F36 F44" xr:uid="{00000000-0002-0000-0000-000007000000}"/>
  </dataValidations>
  <hyperlinks>
    <hyperlink ref="E88:F88" r:id="rId1" display="Your Bank Account Details" xr:uid="{00000000-0004-0000-0000-000000000000}"/>
    <hyperlink ref="F84" r:id="rId2" xr:uid="{00000000-0004-0000-0000-000001000000}"/>
    <hyperlink ref="F83" r:id="rId3" xr:uid="{00000000-0004-0000-0000-000002000000}"/>
    <hyperlink ref="H15" r:id="rId4" display="https://www.universityofgalway.ie/human-resources/duringemployment/policiesandprocedures/" xr:uid="{00000000-0004-0000-0000-000003000000}"/>
    <hyperlink ref="E90:F90" r:id="rId5" display="Click here for &quot;How to know if you are resident for tax purposes&quot;" xr:uid="{00000000-0004-0000-0000-000004000000}"/>
    <hyperlink ref="E91:F91" r:id="rId6" display="Tax guidance for Guest Lecturers / Speakers" xr:uid="{00000000-0004-0000-0000-000005000000}"/>
    <hyperlink ref="E92:F92" r:id="rId7" display="Tax guidance for Subject Specialists" xr:uid="{00000000-0004-0000-0000-000006000000}"/>
    <hyperlink ref="E95:F95" r:id="rId8" display="Subject Specialist Definition and Revenue Rules" xr:uid="{00000000-0004-0000-0000-000007000000}"/>
    <hyperlink ref="E97:F97" r:id="rId9" display="XE Currency Converter" xr:uid="{00000000-0004-0000-0000-000009000000}"/>
    <hyperlink ref="E98:F98" r:id="rId10" display="Click here for the log in page to access your payslip" xr:uid="{00000000-0004-0000-0000-00000A000000}"/>
    <hyperlink ref="H17:I17" r:id="rId11" display="Click here for &quot;How to know if you are resident for tax purposes&quot;" xr:uid="{00000000-0004-0000-0000-00000B000000}"/>
    <hyperlink ref="K21" r:id="rId12" xr:uid="{00000000-0004-0000-0000-00000C000000}"/>
    <hyperlink ref="M21:N21" r:id="rId13" display="Guidance for non-tax residents is outlined on this link" xr:uid="{00000000-0004-0000-0000-00000D000000}"/>
    <hyperlink ref="M21" r:id="rId14" xr:uid="{00000000-0004-0000-0000-00000E000000}"/>
    <hyperlink ref="E34:G35" r:id="rId15" display="Bank Details: SEPA (Single Euro Payments Area) or Revolut (Note 2)" xr:uid="{00000000-0004-0000-0000-00000F000000}"/>
    <hyperlink ref="E96:F96" r:id="rId16" display="QA302 Travel &amp; Subsistence - General" xr:uid="{00000000-0004-0000-0000-000008000000}"/>
  </hyperlinks>
  <printOptions horizontalCentered="1"/>
  <pageMargins left="0.70866141732283472" right="0.70866141732283472" top="0.74803149606299213" bottom="0.74803149606299213" header="0.31496062992125984" footer="0.31496062992125984"/>
  <pageSetup scale="60" fitToHeight="2" orientation="portrait" r:id="rId17"/>
  <drawing r:id="rId18"/>
  <legacyDrawing r:id="rId19"/>
  <extLst>
    <ext xmlns:x14="http://schemas.microsoft.com/office/spreadsheetml/2009/9/main" uri="{CCE6A557-97BC-4b89-ADB6-D9C93CAAB3DF}">
      <x14:dataValidations xmlns:xm="http://schemas.microsoft.com/office/excel/2006/main" xWindow="145" yWindow="751" count="10">
        <x14:dataValidation type="list" allowBlank="1" showInputMessage="1" showErrorMessage="1" xr:uid="{00000000-0002-0000-0000-000008000000}">
          <x14:formula1>
            <xm:f>IF(D13='Drop Down List'!$B$4,'Drop Down List'!$C$72, IF(D13='Drop Down List'!$B$5,'Drop Down List'!$C$71, IF(D13='Drop Down List'!$B$3,'Drop Down List'!$C$70)))</xm:f>
          </x14:formula1>
          <xm:sqref>D55:F55</xm:sqref>
        </x14:dataValidation>
        <x14:dataValidation type="list" allowBlank="1" showInputMessage="1" showErrorMessage="1" xr:uid="{00000000-0002-0000-0000-000009000000}">
          <x14:formula1>
            <xm:f>'Drop Down List'!$B$21:$B$23</xm:f>
          </x14:formula1>
          <xm:sqref>D19:F19</xm:sqref>
        </x14:dataValidation>
        <x14:dataValidation type="list" allowBlank="1" showInputMessage="1" showErrorMessage="1" xr:uid="{00000000-0002-0000-0000-00000A000000}">
          <x14:formula1>
            <xm:f>'Drop Down List'!$B$26:$B$28</xm:f>
          </x14:formula1>
          <xm:sqref>D21:F21</xm:sqref>
        </x14:dataValidation>
        <x14:dataValidation type="list" allowBlank="1" showInputMessage="1" showErrorMessage="1" xr:uid="{00000000-0002-0000-0000-00000C000000}">
          <x14:formula1>
            <xm:f>'Drop Down List'!$B$11:$B$13</xm:f>
          </x14:formula1>
          <xm:sqref>D15:F15</xm:sqref>
        </x14:dataValidation>
        <x14:dataValidation type="list" allowBlank="1" showInputMessage="1" showErrorMessage="1" xr:uid="{00000000-0002-0000-0000-00000D000000}">
          <x14:formula1>
            <xm:f>'Drop Down List'!$C$31:$C$33</xm:f>
          </x14:formula1>
          <xm:sqref>D23:F23</xm:sqref>
        </x14:dataValidation>
        <x14:dataValidation type="list" allowBlank="1" showInputMessage="1" showErrorMessage="1" xr:uid="{00000000-0002-0000-0000-00000E000000}">
          <x14:formula1>
            <xm:f>'Drop Down List'!$B$3:$B$6</xm:f>
          </x14:formula1>
          <xm:sqref>D13:F13</xm:sqref>
        </x14:dataValidation>
        <x14:dataValidation type="list" allowBlank="1" showInputMessage="1" showErrorMessage="1" xr:uid="{00000000-0002-0000-0000-00000F000000}">
          <x14:formula1>
            <xm:f>'Drop Down List'!$B$16:$B$18</xm:f>
          </x14:formula1>
          <xm:sqref>D17:F17</xm:sqref>
        </x14:dataValidation>
        <x14:dataValidation type="list" allowBlank="1" showInputMessage="1" showErrorMessage="1" xr:uid="{00000000-0002-0000-0000-000010000000}">
          <x14:formula1>
            <xm:f>'Drop Down List'!$B$40:$B$42</xm:f>
          </x14:formula1>
          <xm:sqref>D27:F27</xm:sqref>
        </x14:dataValidation>
        <x14:dataValidation type="list" allowBlank="1" showInputMessage="1" showErrorMessage="1" promptTitle="Select Description of Work" prompt="You must select the type of work in Step 3 to get the relevant drop down list_x000a_" xr:uid="{00000000-0002-0000-0000-000011000000}">
          <x14:formula1>
            <xm:f>'Drop Down List'!$B$54:$B$57</xm:f>
          </x14:formula1>
          <xm:sqref>C64:D70</xm:sqref>
        </x14:dataValidation>
        <x14:dataValidation type="list" allowBlank="1" showInputMessage="1" showErrorMessage="1" xr:uid="{00000000-0002-0000-0000-000012000000}">
          <x14:formula1>
            <xm:f>'Drop Down List'!$C$63:$C$66</xm:f>
          </x14:formula1>
          <xm:sqref>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72"/>
  <sheetViews>
    <sheetView topLeftCell="A49" zoomScale="70" zoomScaleNormal="70" workbookViewId="0">
      <selection activeCell="B4" sqref="B4"/>
    </sheetView>
  </sheetViews>
  <sheetFormatPr defaultRowHeight="15.75" x14ac:dyDescent="0.3"/>
  <cols>
    <col min="2" max="2" width="57.44140625" style="11" customWidth="1"/>
    <col min="3" max="3" width="49" style="11" customWidth="1"/>
    <col min="4" max="4" width="23.33203125" style="14" bestFit="1" customWidth="1"/>
    <col min="5" max="5" width="28.88671875" customWidth="1"/>
    <col min="6" max="6" width="15" bestFit="1" customWidth="1"/>
  </cols>
  <sheetData>
    <row r="1" spans="1:5" ht="16.5" thickBot="1" x14ac:dyDescent="0.35">
      <c r="D1" s="14" t="s">
        <v>74</v>
      </c>
    </row>
    <row r="2" spans="1:5" ht="32.25" thickBot="1" x14ac:dyDescent="0.35">
      <c r="A2" t="s">
        <v>67</v>
      </c>
      <c r="B2" s="8" t="s">
        <v>64</v>
      </c>
      <c r="D2" s="14">
        <f>IF(OR(Form!D13='Drop Down List'!B4,Form!D13='Drop Down List'!B5,Form!D13='Drop Down List'!B6),1,0)</f>
        <v>0</v>
      </c>
    </row>
    <row r="3" spans="1:5" x14ac:dyDescent="0.3">
      <c r="B3" s="11" t="s">
        <v>55</v>
      </c>
    </row>
    <row r="4" spans="1:5" ht="126" x14ac:dyDescent="0.3">
      <c r="B4" s="11" t="s">
        <v>122</v>
      </c>
    </row>
    <row r="5" spans="1:5" ht="63" x14ac:dyDescent="0.3">
      <c r="B5" s="11" t="s">
        <v>121</v>
      </c>
      <c r="E5" t="s">
        <v>92</v>
      </c>
    </row>
    <row r="6" spans="1:5" ht="94.5" x14ac:dyDescent="0.3">
      <c r="B6" s="11" t="s">
        <v>95</v>
      </c>
    </row>
    <row r="8" spans="1:5" ht="31.5" x14ac:dyDescent="0.3">
      <c r="C8" s="11" t="s">
        <v>87</v>
      </c>
    </row>
    <row r="9" spans="1:5" ht="16.5" thickBot="1" x14ac:dyDescent="0.35"/>
    <row r="10" spans="1:5" ht="32.25" thickBot="1" x14ac:dyDescent="0.35">
      <c r="A10" t="s">
        <v>68</v>
      </c>
      <c r="B10" s="12" t="s">
        <v>118</v>
      </c>
      <c r="D10" s="14">
        <f>IF(Form!D15='Drop Down List'!C13,1,IF(Form!D15=B11,0,0))</f>
        <v>0</v>
      </c>
    </row>
    <row r="11" spans="1:5" x14ac:dyDescent="0.3">
      <c r="B11" s="11" t="str">
        <f>IF(Form!D13='Drop Down List'!$B$6,$C$8,C11)</f>
        <v>Click here and select from drop down list</v>
      </c>
      <c r="C11" s="11" t="s">
        <v>55</v>
      </c>
    </row>
    <row r="12" spans="1:5" ht="31.5" x14ac:dyDescent="0.3">
      <c r="B12" s="11" t="str">
        <f>IF(Form!$D$13='Drop Down List'!$B$6," ",C12)</f>
        <v>Yes - Then you do not fit the description of a guest lecturer / subject specialist - please follow HR policy QA106 / QA107)</v>
      </c>
      <c r="C12" s="11" t="s">
        <v>73</v>
      </c>
    </row>
    <row r="13" spans="1:5" ht="31.5" x14ac:dyDescent="0.3">
      <c r="B13" s="11" t="str">
        <f>IF(Form!$D$13='Drop Down List'!$B$6," ",C13)</f>
        <v>No other employment at University of Galway while carrying out this work</v>
      </c>
      <c r="C13" s="11" t="s">
        <v>96</v>
      </c>
    </row>
    <row r="14" spans="1:5" ht="16.5" thickBot="1" x14ac:dyDescent="0.35"/>
    <row r="15" spans="1:5" ht="17.25" thickBot="1" x14ac:dyDescent="0.35">
      <c r="A15" t="s">
        <v>69</v>
      </c>
      <c r="B15" s="8" t="s">
        <v>138</v>
      </c>
      <c r="D15" s="14">
        <f>IF(OR(Form!D17='Drop Down List'!C17,Form!D17='Drop Down List'!C18),1,0)</f>
        <v>0</v>
      </c>
    </row>
    <row r="16" spans="1:5" x14ac:dyDescent="0.3">
      <c r="B16" s="11" t="str">
        <f>IF(OR(Form!$D$13='Drop Down List'!$B$6,Form!$D$15='Drop Down List'!$C$12),$C$8,C16)</f>
        <v>Click here and select from drop down list</v>
      </c>
      <c r="C16" s="11" t="s">
        <v>55</v>
      </c>
    </row>
    <row r="17" spans="1:4" x14ac:dyDescent="0.3">
      <c r="B17" s="11" t="str">
        <f>IF(OR(Form!$D$13='Drop Down List'!$B$6,Form!$D$15='Drop Down List'!$C$12),$C$8,C17)</f>
        <v>Yes (Skip Q.4 &amp; Q.5 and Answer Q.6)</v>
      </c>
      <c r="C17" s="11" t="s">
        <v>84</v>
      </c>
    </row>
    <row r="18" spans="1:4" x14ac:dyDescent="0.3">
      <c r="B18" s="11" t="str">
        <f>IF(OR(Form!$D$13='Drop Down List'!$B$6,Form!$D$15='Drop Down List'!$C$12),$C$8,C18)</f>
        <v>No (Answer Q.4)</v>
      </c>
      <c r="C18" s="11" t="s">
        <v>85</v>
      </c>
    </row>
    <row r="19" spans="1:4" ht="16.5" thickBot="1" x14ac:dyDescent="0.35"/>
    <row r="20" spans="1:4" ht="16.5" thickBot="1" x14ac:dyDescent="0.35">
      <c r="A20" t="s">
        <v>70</v>
      </c>
      <c r="B20" s="9" t="s">
        <v>76</v>
      </c>
      <c r="D20" s="14">
        <f>IF(OR(Form!D19='Drop Down List'!C22,Form!D19='Drop Down List'!C23,Form!D19="This question is not applicable"),1,IF(Form!D17='Drop Down List'!C17,1,0))</f>
        <v>0</v>
      </c>
    </row>
    <row r="21" spans="1:4" x14ac:dyDescent="0.3">
      <c r="B21" s="11" t="str">
        <f>IF(OR(Form!$D$13='Drop Down List'!$B$6,Form!$D$15='Drop Down List'!$C$12),$C$8,(IF(Form!$D$17='Drop Down List'!$B$17,"This question is not applicable",C21)))</f>
        <v>Click here and select from drop down list</v>
      </c>
      <c r="C21" s="11" t="s">
        <v>55</v>
      </c>
    </row>
    <row r="22" spans="1:4" x14ac:dyDescent="0.3">
      <c r="B22" s="11" t="str">
        <f>IF(OR(Form!$D$13='Drop Down List'!$B$6,Form!$D$15='Drop Down List'!$C$12),$C$8,(IF(Form!$D$17='Drop Down List'!$B$17," ",C22)))</f>
        <v>Yes (Answer Q.4)</v>
      </c>
      <c r="C22" s="11" t="s">
        <v>38</v>
      </c>
    </row>
    <row r="23" spans="1:4" x14ac:dyDescent="0.3">
      <c r="B23" s="11" t="str">
        <f>IF(OR(Form!$D$13='Drop Down List'!$B$6,Form!$D$15='Drop Down List'!$C$12),$C$8,(IF(Form!$D$17='Drop Down List'!$B$17," ",C23)))</f>
        <v>No (Skip Q.5 and answer Q.6)</v>
      </c>
      <c r="C23" s="11" t="s">
        <v>86</v>
      </c>
    </row>
    <row r="24" spans="1:4" ht="16.5" thickBot="1" x14ac:dyDescent="0.35"/>
    <row r="25" spans="1:4" ht="16.5" thickBot="1" x14ac:dyDescent="0.35">
      <c r="A25" t="s">
        <v>71</v>
      </c>
      <c r="B25" s="46" t="s">
        <v>123</v>
      </c>
      <c r="D25" s="14">
        <f>IF(OR('Drop Down List'!B26="This question is not applicable",Form!D21='Drop Down List'!C27,Form!D21='Drop Down List'!C28),1,0)</f>
        <v>0</v>
      </c>
    </row>
    <row r="26" spans="1:4" x14ac:dyDescent="0.3">
      <c r="B26" s="11" t="str">
        <f>IF(OR(Form!$D$13='Drop Down List'!$B$6,Form!$D$15='Drop Down List'!$C$12),$C$8,(IF(Form!$D$17='Drop Down List'!$B$17,"This question is not applicable",C26)))</f>
        <v>Click here and select from drop down list</v>
      </c>
      <c r="C26" s="11" t="s">
        <v>55</v>
      </c>
    </row>
    <row r="27" spans="1:4" x14ac:dyDescent="0.3">
      <c r="B27" s="11" t="str">
        <f>IF(OR(Form!$D$13='Drop Down List'!$B$6,Form!$D$15='Drop Down List'!$C$12),$C$8,(IF(Form!$D$17='Drop Down List'!$B$17,"This question is not applicable",C27)))</f>
        <v>Yes (Answer Q.6)</v>
      </c>
      <c r="C27" s="11" t="s">
        <v>131</v>
      </c>
    </row>
    <row r="28" spans="1:4" x14ac:dyDescent="0.3">
      <c r="B28" s="11" t="str">
        <f>IF(OR(Form!$D$13='Drop Down List'!$B$6,Form!$D$15='Drop Down List'!$C$12),$C$8,(IF(Form!$D$17='Drop Down List'!$B$17,"This question is not applicable",C28)))</f>
        <v>No (I don't wish to apply for a PPSN - Answer Q.6)</v>
      </c>
      <c r="C28" s="11" t="s">
        <v>132</v>
      </c>
    </row>
    <row r="29" spans="1:4" ht="16.5" thickBot="1" x14ac:dyDescent="0.35"/>
    <row r="30" spans="1:4" ht="17.25" thickBot="1" x14ac:dyDescent="0.35">
      <c r="A30" t="s">
        <v>72</v>
      </c>
      <c r="B30" s="13" t="s">
        <v>97</v>
      </c>
      <c r="D30" s="14">
        <f>IF(OR(Form!D23='Drop Down List'!C32,Form!D32='Drop Down List'!C33),1,0)</f>
        <v>0</v>
      </c>
    </row>
    <row r="31" spans="1:4" x14ac:dyDescent="0.3">
      <c r="B31" s="11" t="str">
        <f>IF(OR(Form!$D$13='Drop Down List'!$B$6,Form!$D$15='Drop Down List'!$C$12),$C$8,IF(Form!$D$19='Drop Down List'!$C$23,"This question is not applicable",'Drop Down List'!C31))</f>
        <v>Click here and select from drop down list</v>
      </c>
      <c r="C31" s="11" t="s">
        <v>55</v>
      </c>
    </row>
    <row r="32" spans="1:4" x14ac:dyDescent="0.3">
      <c r="B32" s="11" t="str">
        <f>IF(OR(Form!$D$13='Drop Down List'!$B$6,Form!$D$15='Drop Down List'!$C$12),$C$8,IF(Form!$D$19='Drop Down List'!$C$23,"This question is not applicable",'Drop Down List'!C32))</f>
        <v>Yes (Answer Q.7)</v>
      </c>
      <c r="C32" s="11" t="s">
        <v>133</v>
      </c>
    </row>
    <row r="33" spans="1:5" x14ac:dyDescent="0.3">
      <c r="B33" s="11" t="str">
        <f>IF(OR(Form!$D$13='Drop Down List'!$B$6,Form!$D$15='Drop Down List'!$C$12),$C$8,IF(Form!$D$19='Drop Down List'!$C$23,"This question is not applicable",'Drop Down List'!C33))</f>
        <v>No (Go to step 2)</v>
      </c>
      <c r="C33" s="11" t="s">
        <v>53</v>
      </c>
    </row>
    <row r="34" spans="1:5" ht="16.5" thickBot="1" x14ac:dyDescent="0.35"/>
    <row r="35" spans="1:5" ht="32.25" thickBot="1" x14ac:dyDescent="0.35">
      <c r="A35" t="s">
        <v>80</v>
      </c>
      <c r="B35" s="13" t="s">
        <v>127</v>
      </c>
    </row>
    <row r="38" spans="1:5" ht="16.5" thickBot="1" x14ac:dyDescent="0.35"/>
    <row r="39" spans="1:5" ht="45" thickBot="1" x14ac:dyDescent="0.35">
      <c r="A39" t="s">
        <v>81</v>
      </c>
      <c r="B39" s="13" t="s">
        <v>128</v>
      </c>
      <c r="D39" s="14">
        <f>IF(OR(Form!D32='Drop Down List'!C41,Form!D42='Drop Down List'!C42),1,0)</f>
        <v>0</v>
      </c>
    </row>
    <row r="40" spans="1:5" x14ac:dyDescent="0.3">
      <c r="B40" s="11" t="str">
        <f>IF(OR(Form!$D$13='Drop Down List'!$B$6,Form!$D$15='Drop Down List'!$B$12),$C$8,C40)</f>
        <v>Click here and select from drop down list</v>
      </c>
      <c r="C40" t="s">
        <v>55</v>
      </c>
    </row>
    <row r="41" spans="1:5" x14ac:dyDescent="0.3">
      <c r="B41" s="11" t="str">
        <f>IF(OR(Form!$D$13='Drop Down List'!$B$6,Form!$D$15='Drop Down List'!$B$12),$C$8,C41)</f>
        <v>Yes - Only enter details that have changed in step 2</v>
      </c>
      <c r="C41" t="s">
        <v>82</v>
      </c>
    </row>
    <row r="42" spans="1:5" x14ac:dyDescent="0.3">
      <c r="B42" s="11" t="str">
        <f>IF(OR(Form!$D$13='Drop Down List'!$B$6,Form!$D$15='Drop Down List'!$B$12),$C$8,C42)</f>
        <v>No - Skip to step 3 as no changes to my personal and bank details</v>
      </c>
      <c r="C42" t="s">
        <v>83</v>
      </c>
    </row>
    <row r="46" spans="1:5" x14ac:dyDescent="0.3">
      <c r="D46" s="16">
        <f>SUM(D3:D33)</f>
        <v>0</v>
      </c>
      <c r="E46" t="s">
        <v>88</v>
      </c>
    </row>
    <row r="48" spans="1:5" ht="63" x14ac:dyDescent="0.3">
      <c r="D48" s="11" t="str">
        <f>IF(Form!D19=B22, E49, IF(Form!D17=B17, E49, IF(Form!D19=B23, E48, E50)))</f>
        <v>Please complete step 1 to determine the correct payment process (Accounts Payable or Payroll)</v>
      </c>
      <c r="E48" s="11" t="s">
        <v>98</v>
      </c>
    </row>
    <row r="49" spans="2:6" ht="78.75" x14ac:dyDescent="0.3">
      <c r="E49" s="11" t="s">
        <v>139</v>
      </c>
    </row>
    <row r="50" spans="2:6" ht="47.25" x14ac:dyDescent="0.3">
      <c r="E50" s="11" t="s">
        <v>75</v>
      </c>
    </row>
    <row r="53" spans="2:6" x14ac:dyDescent="0.3">
      <c r="B53" s="15" t="s">
        <v>37</v>
      </c>
    </row>
    <row r="54" spans="2:6" x14ac:dyDescent="0.3">
      <c r="B54" s="11" t="s">
        <v>55</v>
      </c>
      <c r="D54" s="14" t="s">
        <v>44</v>
      </c>
      <c r="E54" t="s">
        <v>45</v>
      </c>
      <c r="F54" t="s">
        <v>49</v>
      </c>
    </row>
    <row r="55" spans="2:6" x14ac:dyDescent="0.3">
      <c r="B55" s="11" t="str">
        <f>IF(OR(Form!$D$55=C71),C55,IF(OR(Form!$D$55=C72),C57,"ERROR: Go back to step 3 and select type of work"))</f>
        <v>ERROR: Go back to step 3 and select type of work</v>
      </c>
      <c r="C55" s="11" t="s">
        <v>33</v>
      </c>
      <c r="D55" s="14">
        <v>3925</v>
      </c>
      <c r="E55" t="s">
        <v>52</v>
      </c>
      <c r="F55" s="14">
        <v>3925</v>
      </c>
    </row>
    <row r="56" spans="2:6" ht="31.5" x14ac:dyDescent="0.3">
      <c r="B56" s="11" t="str">
        <f>IF(OR(Form!$D$55=C71),C56,IF(OR(Form!$D$55=C72),C58,"ERROR: Go back to step 3 and select type of work"))</f>
        <v>ERROR: Go back to step 3 and select type of work</v>
      </c>
      <c r="C56" s="11" t="s">
        <v>46</v>
      </c>
      <c r="D56" s="14">
        <v>3926</v>
      </c>
      <c r="E56" t="s">
        <v>52</v>
      </c>
      <c r="F56" s="14">
        <v>3926</v>
      </c>
    </row>
    <row r="57" spans="2:6" x14ac:dyDescent="0.3">
      <c r="B57" s="11" t="str">
        <f>IF(OR(Form!$D$55=C71)," ",IF(OR(Form!$D$55=C72),C59,"ERROR: Go back to step 3 and select type of work"))</f>
        <v>ERROR: Go back to step 3 and select type of work</v>
      </c>
      <c r="C57" s="11" t="s">
        <v>32</v>
      </c>
      <c r="D57" s="14">
        <v>2189</v>
      </c>
      <c r="E57" t="s">
        <v>52</v>
      </c>
      <c r="F57" s="14">
        <v>2189</v>
      </c>
    </row>
    <row r="58" spans="2:6" ht="31.5" x14ac:dyDescent="0.3">
      <c r="C58" s="11" t="s">
        <v>47</v>
      </c>
      <c r="D58" s="14">
        <v>2187</v>
      </c>
      <c r="E58" t="s">
        <v>52</v>
      </c>
      <c r="F58" s="14">
        <v>2187</v>
      </c>
    </row>
    <row r="59" spans="2:6" x14ac:dyDescent="0.3">
      <c r="C59" s="11" t="s">
        <v>48</v>
      </c>
      <c r="D59" s="14">
        <v>3921</v>
      </c>
      <c r="E59" t="s">
        <v>51</v>
      </c>
      <c r="F59" s="14">
        <v>3921</v>
      </c>
    </row>
    <row r="60" spans="2:6" x14ac:dyDescent="0.3">
      <c r="C60" s="11" t="str">
        <f>B54</f>
        <v>Click here and select from drop down list</v>
      </c>
      <c r="D60" s="14" t="str">
        <f>" "</f>
        <v xml:space="preserve"> </v>
      </c>
      <c r="E60" t="str">
        <f>" "</f>
        <v xml:space="preserve"> </v>
      </c>
      <c r="F60" t="str">
        <f>IF(Form!$B$30="You may proceed to the next step, your payment will be processed by Payroll when all steps are complete",D60,IF(Form!$B$30="You may proceed to the next step, your payment will be processed by Accounts Payable when all steps are complete",'Drop Down List'!E60," "))</f>
        <v xml:space="preserve"> </v>
      </c>
    </row>
    <row r="62" spans="2:6" x14ac:dyDescent="0.3">
      <c r="B62" s="15" t="s">
        <v>36</v>
      </c>
    </row>
    <row r="63" spans="2:6" x14ac:dyDescent="0.3">
      <c r="B63" s="11" t="str">
        <f>C63</f>
        <v>Click here and select from drop down list</v>
      </c>
      <c r="C63" s="11" t="s">
        <v>55</v>
      </c>
    </row>
    <row r="64" spans="2:6" ht="31.5" x14ac:dyDescent="0.3">
      <c r="B64" s="11" t="str">
        <f>IF(Form!$B$30="You may proceed to the next step, your payment will be processed by Accounts Payable when all steps are complete","Not Applicable for Accounts Payable",IF(Form!$B$30="You may proceed to the next step, your payment will be processed by Payroll when all steps are complete",C64,"Error Step 1 must be complete "))</f>
        <v xml:space="preserve">Error Step 1 must be complete </v>
      </c>
      <c r="C64" s="11" t="s">
        <v>54</v>
      </c>
    </row>
    <row r="65" spans="2:3" x14ac:dyDescent="0.3">
      <c r="B65" s="11" t="str">
        <f>IF(Form!$B$30="You may proceed to the next step, your payment will be processed by Accounts Payable when all steps are complete","Not Applicable for Accounts Payable",IF(Form!$B$30="You may proceed to the next step, your payment will be processed by Payroll when all steps are complete",C65," "))</f>
        <v xml:space="preserve"> </v>
      </c>
      <c r="C65" s="11" t="s">
        <v>58</v>
      </c>
    </row>
    <row r="66" spans="2:3" ht="31.5" x14ac:dyDescent="0.3">
      <c r="B66" s="11" t="str">
        <f>IF(Form!$B$30="You may proceed to the next step, your payment will be processed by Accounts Payable when all steps are complete","Not Applicable for Accounts Payable",IF(Form!$B$30="You may proceed to the next step, your payment will be processed by Payroll when all steps are complete",C66," "))</f>
        <v xml:space="preserve"> </v>
      </c>
      <c r="C66" s="11" t="s">
        <v>57</v>
      </c>
    </row>
    <row r="69" spans="2:3" ht="16.5" x14ac:dyDescent="0.3">
      <c r="B69" s="10" t="s">
        <v>34</v>
      </c>
    </row>
    <row r="70" spans="2:3" x14ac:dyDescent="0.3">
      <c r="B70" s="11" t="str">
        <f>C70</f>
        <v>Click here and select from drop down list</v>
      </c>
      <c r="C70" s="11" t="s">
        <v>55</v>
      </c>
    </row>
    <row r="71" spans="2:3" x14ac:dyDescent="0.3">
      <c r="B71" s="11" t="str">
        <f>IF(OR(Form!$B$30=E49,Form!$B$30=E48),C71,"Error: Go back to step 1 and follow the instructions")</f>
        <v>Error: Go back to step 1 and follow the instructions</v>
      </c>
      <c r="C71" s="11" t="s">
        <v>135</v>
      </c>
    </row>
    <row r="72" spans="2:3" ht="31.5" x14ac:dyDescent="0.3">
      <c r="B72" s="11" t="str">
        <f>IF(OR(Form!$B$30=E49,Form!$B$30=E50),C72,"Error: Go back to step 1 and follow the instructions")</f>
        <v>Subject Specialist speaking about a new topic or ground-breaking topic (219)</v>
      </c>
      <c r="C72" s="11" t="s">
        <v>56</v>
      </c>
    </row>
  </sheetData>
  <hyperlinks>
    <hyperlink ref="B25" r:id="rId1" display="If you are not an Irish Tax Resident, do you have an Irish PPS number? (click this link for information about being taxed without a PPSN or for the steps to apply for a PPSN)" xr:uid="{00000000-0004-0000-01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4b99335e-5e91-42cb-a8e6-6331a9c856c7" xsi:nil="true"/>
    <_activity xmlns="4b99335e-5e91-42cb-a8e6-6331a9c856c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3FD4A2A9AE644F81C35BB43C934429" ma:contentTypeVersion="15" ma:contentTypeDescription="Create a new document." ma:contentTypeScope="" ma:versionID="5de210b2a9749e318a2d7e2156c0306f">
  <xsd:schema xmlns:xsd="http://www.w3.org/2001/XMLSchema" xmlns:xs="http://www.w3.org/2001/XMLSchema" xmlns:p="http://schemas.microsoft.com/office/2006/metadata/properties" xmlns:ns3="ad2f8f1c-9409-464f-99ac-821a93c90d4d" xmlns:ns4="4b99335e-5e91-42cb-a8e6-6331a9c856c7" targetNamespace="http://schemas.microsoft.com/office/2006/metadata/properties" ma:root="true" ma:fieldsID="b012af922955c07bb58104b44a816669" ns3:_="" ns4:_="">
    <xsd:import namespace="ad2f8f1c-9409-464f-99ac-821a93c90d4d"/>
    <xsd:import namespace="4b99335e-5e91-42cb-a8e6-6331a9c856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2f8f1c-9409-464f-99ac-821a93c90d4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99335e-5e91-42cb-a8e6-6331a9c856c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031620-0CD8-4AAE-8EC6-436B3D62EE6E}">
  <ds:schemaRefs>
    <ds:schemaRef ds:uri="http://schemas.microsoft.com/sharepoint/v3/contenttype/forms"/>
  </ds:schemaRefs>
</ds:datastoreItem>
</file>

<file path=customXml/itemProps2.xml><?xml version="1.0" encoding="utf-8"?>
<ds:datastoreItem xmlns:ds="http://schemas.openxmlformats.org/officeDocument/2006/customXml" ds:itemID="{9585DAC3-5577-4F92-BC50-C73326E4E765}">
  <ds:schemaRefs>
    <ds:schemaRef ds:uri="4b99335e-5e91-42cb-a8e6-6331a9c856c7"/>
    <ds:schemaRef ds:uri="http://www.w3.org/XML/1998/namespace"/>
    <ds:schemaRef ds:uri="ad2f8f1c-9409-464f-99ac-821a93c90d4d"/>
    <ds:schemaRef ds:uri="http://schemas.microsoft.com/office/2006/documentManagement/types"/>
    <ds:schemaRef ds:uri="http://schemas.microsoft.com/office/2006/metadata/properties"/>
    <ds:schemaRef ds:uri="http://purl.org/dc/terms/"/>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DF4A1F60-2AB5-49BF-B2A4-23414DC5E2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2f8f1c-9409-464f-99ac-821a93c90d4d"/>
    <ds:schemaRef ds:uri="4b99335e-5e91-42cb-a8e6-6331a9c856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Drop Down List</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2019-06-20T11:23:19Z</dcterms:created>
  <dcterms:modified xsi:type="dcterms:W3CDTF">2023-09-28T13:03:31Z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0x010100753FD4A2A9AE644F81C35BB43C934429</vt:lpwstr>
  </property>
</Properties>
</file>